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s\BT Satafrica\Rolin\bt\Lear\Projets\Hopital General\"/>
    </mc:Choice>
  </mc:AlternateContent>
  <bookViews>
    <workbookView xWindow="0" yWindow="0" windowWidth="20490" windowHeight="7755" activeTab="1"/>
  </bookViews>
  <sheets>
    <sheet name="FLUIDE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2" l="1"/>
  <c r="F81" i="2"/>
  <c r="F80" i="2"/>
  <c r="F78" i="2"/>
  <c r="F77" i="2"/>
  <c r="F75" i="2"/>
  <c r="F74" i="2"/>
  <c r="F67" i="2"/>
  <c r="F66" i="2"/>
  <c r="F65" i="2"/>
  <c r="F64" i="2"/>
  <c r="F62" i="2"/>
  <c r="F61" i="2"/>
  <c r="F59" i="2"/>
  <c r="F58" i="2"/>
  <c r="F49" i="2"/>
  <c r="F48" i="2"/>
  <c r="F46" i="2"/>
  <c r="F45" i="2"/>
  <c r="F43" i="2"/>
  <c r="F42" i="2"/>
  <c r="F40" i="2"/>
  <c r="F39" i="2"/>
  <c r="D26" i="2"/>
  <c r="F26" i="2" s="1"/>
  <c r="F23" i="2"/>
  <c r="F20" i="2"/>
  <c r="F17" i="2"/>
  <c r="F14" i="2"/>
  <c r="F11" i="2"/>
  <c r="F362" i="1"/>
  <c r="F358" i="1"/>
  <c r="F355" i="1"/>
  <c r="F352" i="1"/>
  <c r="F350" i="1"/>
  <c r="F348" i="1"/>
  <c r="F344" i="1"/>
  <c r="F342" i="1"/>
  <c r="F340" i="1"/>
  <c r="F338" i="1"/>
  <c r="F336" i="1"/>
  <c r="F334" i="1"/>
  <c r="F332" i="1"/>
  <c r="F330" i="1"/>
  <c r="F328" i="1"/>
  <c r="F326" i="1"/>
  <c r="F324" i="1"/>
  <c r="F320" i="1"/>
  <c r="F317" i="1"/>
  <c r="F315" i="1"/>
  <c r="F313" i="1"/>
  <c r="F311" i="1"/>
  <c r="F307" i="1"/>
  <c r="F304" i="1"/>
  <c r="F301" i="1"/>
  <c r="F298" i="1"/>
  <c r="F295" i="1"/>
  <c r="F364" i="1" s="1"/>
  <c r="F286" i="1"/>
  <c r="F284" i="1"/>
  <c r="F282" i="1"/>
  <c r="F280" i="1"/>
  <c r="F278" i="1"/>
  <c r="F276" i="1"/>
  <c r="F274" i="1"/>
  <c r="F270" i="1"/>
  <c r="F267" i="1"/>
  <c r="F264" i="1"/>
  <c r="F288" i="1" s="1"/>
  <c r="F257" i="1"/>
  <c r="F254" i="1"/>
  <c r="F251" i="1"/>
  <c r="F248" i="1"/>
  <c r="F245" i="1"/>
  <c r="F242" i="1"/>
  <c r="F239" i="1"/>
  <c r="F236" i="1"/>
  <c r="F259" i="1" s="1"/>
  <c r="F233" i="1"/>
  <c r="F226" i="1"/>
  <c r="F223" i="1"/>
  <c r="F221" i="1"/>
  <c r="F219" i="1"/>
  <c r="F217" i="1"/>
  <c r="F213" i="1"/>
  <c r="F211" i="1"/>
  <c r="F209" i="1"/>
  <c r="F205" i="1"/>
  <c r="F203" i="1"/>
  <c r="F201" i="1"/>
  <c r="F199" i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1" i="1"/>
  <c r="F228" i="1" s="1"/>
  <c r="F164" i="1"/>
  <c r="F161" i="1"/>
  <c r="F158" i="1"/>
  <c r="F156" i="1"/>
  <c r="F154" i="1"/>
  <c r="F152" i="1"/>
  <c r="F150" i="1"/>
  <c r="F148" i="1"/>
  <c r="F146" i="1"/>
  <c r="F144" i="1"/>
  <c r="F166" i="1" s="1"/>
  <c r="F132" i="1"/>
  <c r="F129" i="1"/>
  <c r="F126" i="1"/>
  <c r="F123" i="1"/>
  <c r="F120" i="1"/>
  <c r="F117" i="1"/>
  <c r="F134" i="1" s="1"/>
  <c r="F110" i="1"/>
  <c r="F107" i="1"/>
  <c r="F105" i="1"/>
  <c r="F101" i="1"/>
  <c r="F112" i="1" s="1"/>
  <c r="F94" i="1"/>
  <c r="F91" i="1"/>
  <c r="F88" i="1"/>
  <c r="F85" i="1"/>
  <c r="F82" i="1"/>
  <c r="F79" i="1"/>
  <c r="F76" i="1"/>
  <c r="F73" i="1"/>
  <c r="F70" i="1"/>
  <c r="F67" i="1"/>
  <c r="F64" i="1"/>
  <c r="F61" i="1"/>
  <c r="F96" i="1" s="1"/>
  <c r="F54" i="1"/>
  <c r="F52" i="1"/>
  <c r="F48" i="1"/>
  <c r="F45" i="1"/>
  <c r="F42" i="1"/>
  <c r="F40" i="1"/>
  <c r="F56" i="1" s="1"/>
  <c r="F32" i="1"/>
  <c r="F29" i="1"/>
  <c r="F27" i="1"/>
  <c r="F25" i="1"/>
  <c r="F23" i="1"/>
  <c r="F19" i="1"/>
  <c r="F17" i="1"/>
  <c r="F15" i="1"/>
  <c r="F13" i="1"/>
  <c r="F9" i="1"/>
  <c r="F34" i="1" s="1"/>
  <c r="D63" i="2"/>
  <c r="D60" i="2"/>
  <c r="D57" i="2"/>
  <c r="D50" i="2"/>
  <c r="D44" i="2"/>
  <c r="D38" i="2"/>
  <c r="D82" i="2"/>
  <c r="D79" i="2"/>
  <c r="D76" i="2"/>
  <c r="D73" i="2"/>
  <c r="D47" i="2"/>
  <c r="D41" i="2"/>
  <c r="F41" i="2" l="1"/>
  <c r="F47" i="2"/>
  <c r="F73" i="2"/>
  <c r="F84" i="2" s="1"/>
  <c r="F86" i="2" s="1"/>
  <c r="F88" i="2" s="1"/>
  <c r="F76" i="2"/>
  <c r="F79" i="2"/>
  <c r="F82" i="2"/>
  <c r="F38" i="2"/>
  <c r="F52" i="2" s="1"/>
  <c r="F44" i="2"/>
  <c r="F50" i="2"/>
  <c r="F57" i="2"/>
  <c r="F68" i="2" s="1"/>
  <c r="F60" i="2"/>
  <c r="F63" i="2"/>
  <c r="F28" i="2"/>
  <c r="F136" i="1"/>
  <c r="F290" i="1"/>
  <c r="F366" i="1" s="1"/>
</calcChain>
</file>

<file path=xl/sharedStrings.xml><?xml version="1.0" encoding="utf-8"?>
<sst xmlns="http://schemas.openxmlformats.org/spreadsheetml/2006/main" count="560" uniqueCount="236">
  <si>
    <t>N° DES PRIX</t>
  </si>
  <si>
    <t>DESIGNATION DES OUVRAGES EN TOUTES LETTRES</t>
  </si>
  <si>
    <t xml:space="preserve">UNITE DES MESURES </t>
  </si>
  <si>
    <t xml:space="preserve">QUANTITE </t>
  </si>
  <si>
    <t xml:space="preserve">PRIX UNITAIRE                            </t>
  </si>
  <si>
    <t>TOTAL PARTIEL</t>
  </si>
  <si>
    <t>A</t>
  </si>
  <si>
    <t xml:space="preserve"> PLOMBERIE SANITAIRE - PROTECTION INCENDIE</t>
  </si>
  <si>
    <t>I - ALIMENTATION</t>
  </si>
  <si>
    <t>EQUIPEMENT BRANCHEMENT EAU POTABLE</t>
  </si>
  <si>
    <t>L'ensemble</t>
  </si>
  <si>
    <t>E</t>
  </si>
  <si>
    <t>TUYAUTERIE EN PPR PN 20</t>
  </si>
  <si>
    <t>a</t>
  </si>
  <si>
    <t>Tuyau PPR DN16</t>
  </si>
  <si>
    <t>Le mètre linéaire</t>
  </si>
  <si>
    <t>ML</t>
  </si>
  <si>
    <t>b</t>
  </si>
  <si>
    <t>Tuyau PPR DN20</t>
  </si>
  <si>
    <t>c</t>
  </si>
  <si>
    <t>Tuyau PPR DN25</t>
  </si>
  <si>
    <t>d</t>
  </si>
  <si>
    <t>Tuyau PPR DN32</t>
  </si>
  <si>
    <t>TUYAUTERIE EN ACIER GALVANISE</t>
  </si>
  <si>
    <t>Tube acier galvanisé Ø 40/49</t>
  </si>
  <si>
    <t>Tube acier galvanisé Ø 50/60</t>
  </si>
  <si>
    <t>Tube acier galvanisé Ø 66/76</t>
  </si>
  <si>
    <t>Tube acier galvanisé Ø 80/90</t>
  </si>
  <si>
    <t>VANNE D'ISOLEMENT DN16 A DN32</t>
  </si>
  <si>
    <t>L'unité</t>
  </si>
  <si>
    <t>U</t>
  </si>
  <si>
    <t>II- EVACUATION</t>
  </si>
  <si>
    <t xml:space="preserve">TUYAUTERIE EN PVC </t>
  </si>
  <si>
    <t>Tuyau PVC diamètre 100&amp;110 mm</t>
  </si>
  <si>
    <t>Tuyau PVC diamètre 125 mm</t>
  </si>
  <si>
    <t>MANCHON DE VENTILATION DN100&amp;110</t>
  </si>
  <si>
    <t>AVALOIR D’EAU PLUVIALE DN75 A DN250</t>
  </si>
  <si>
    <t xml:space="preserve">SIPHON DE SOL </t>
  </si>
  <si>
    <t>Siphon de sol en Fonte de 20x20cm</t>
  </si>
  <si>
    <t>Siphon de sol en Inox de 15x15cm</t>
  </si>
  <si>
    <t>III - APPAREILS SANITAIRES ET ACCESSOIRES</t>
  </si>
  <si>
    <t>WC A L'ANGLAISE A POSER</t>
  </si>
  <si>
    <t xml:space="preserve">WC A L'ANGLAISE A POSER POUR PMR </t>
  </si>
  <si>
    <t xml:space="preserve">LAVABO VASQUE </t>
  </si>
  <si>
    <t xml:space="preserve">LAVABO SUSPENDU </t>
  </si>
  <si>
    <t>LAVABO SUSPENDU POUR PMR</t>
  </si>
  <si>
    <t>LAVABO CHIRURGUCAL (BLOCS OPERATOIRES)</t>
  </si>
  <si>
    <t xml:space="preserve">RECEVEUR DE DOUCHE </t>
  </si>
  <si>
    <t>EVIER A DEUX BACS</t>
  </si>
  <si>
    <t>MIROIR DE LAVABO</t>
  </si>
  <si>
    <t>Le mètre carré</t>
  </si>
  <si>
    <t>M²</t>
  </si>
  <si>
    <t>PORTE PAPIER HYGIENIQUE</t>
  </si>
  <si>
    <t>DISTRIBUTEUR DE SAVON LIQUIDE</t>
  </si>
  <si>
    <t>SECHE MAINS AUTOMATIQUE</t>
  </si>
  <si>
    <t>IV- LUTTE CONTRE L’INCENDIE</t>
  </si>
  <si>
    <t xml:space="preserve">ARMOIRE INCENDIE ARME DN 25 (RIA) </t>
  </si>
  <si>
    <t>EXTINCTEUR PORTATIF</t>
  </si>
  <si>
    <t>Extincteur à poudre polyvalente (abc) de 6 kg</t>
  </si>
  <si>
    <t>Extincteur à C02 de 6 kg</t>
  </si>
  <si>
    <t>POTEAU INCENDIE</t>
  </si>
  <si>
    <t>V- DIVERS</t>
  </si>
  <si>
    <t>EQUIPEMENT BACHE A EAU INCENDIE</t>
  </si>
  <si>
    <t>SURPRESSEUR EAU INCENDIE POUR EP</t>
  </si>
  <si>
    <t xml:space="preserve">SURPRESSEUR EAU INCENDIE POUR RIA </t>
  </si>
  <si>
    <t>EQUIPEMENT FOSSE A GRAISSE</t>
  </si>
  <si>
    <t xml:space="preserve">GROUPE DE TRAITEMENT D’EAU ADOUCISSEUR DUPLEX </t>
  </si>
  <si>
    <t>CHAUFFE EAU ELECTRIQUE 200 LITRES</t>
  </si>
  <si>
    <t>B</t>
  </si>
  <si>
    <t>CLIMATISATION - VENTILATION</t>
  </si>
  <si>
    <t>TUYAUTERIE EN ACIER NOIR CALORIFUGE</t>
  </si>
  <si>
    <t>DN 150</t>
  </si>
  <si>
    <t>DN 125</t>
  </si>
  <si>
    <t>DN 100</t>
  </si>
  <si>
    <t>DN 80</t>
  </si>
  <si>
    <t>e</t>
  </si>
  <si>
    <t>DN 65</t>
  </si>
  <si>
    <t>f</t>
  </si>
  <si>
    <t>DN 50</t>
  </si>
  <si>
    <t>g</t>
  </si>
  <si>
    <t>DN 40</t>
  </si>
  <si>
    <t>h</t>
  </si>
  <si>
    <t>DN 32</t>
  </si>
  <si>
    <t>VANNE D'ISOLEMENT DN 32 A DN 200</t>
  </si>
  <si>
    <t>COLLECTEURS DE DISTRIBUTION DN200</t>
  </si>
  <si>
    <t>II - EQUIPEMENTS DE CLIMATISATION</t>
  </si>
  <si>
    <t>GROUPE D’EAU GLACEE – PF : 440 KW</t>
  </si>
  <si>
    <t xml:space="preserve">CENTRALE DE TRAITEMENT D'AIR </t>
  </si>
  <si>
    <t xml:space="preserve">CTA 1 </t>
  </si>
  <si>
    <t xml:space="preserve">CTA 2 </t>
  </si>
  <si>
    <t xml:space="preserve">CTA 3 </t>
  </si>
  <si>
    <t xml:space="preserve">CTA 4 </t>
  </si>
  <si>
    <t xml:space="preserve">CTA 5 </t>
  </si>
  <si>
    <t xml:space="preserve">CTA 6 </t>
  </si>
  <si>
    <t xml:space="preserve">CTA 7 </t>
  </si>
  <si>
    <t xml:space="preserve">CTA 8 </t>
  </si>
  <si>
    <t>i</t>
  </si>
  <si>
    <t xml:space="preserve">CTA 9 </t>
  </si>
  <si>
    <t>j</t>
  </si>
  <si>
    <t xml:space="preserve">CTA 10 </t>
  </si>
  <si>
    <t>k</t>
  </si>
  <si>
    <t xml:space="preserve">CTA 11 </t>
  </si>
  <si>
    <t>l</t>
  </si>
  <si>
    <t xml:space="preserve">CTA 12 </t>
  </si>
  <si>
    <t>m</t>
  </si>
  <si>
    <t xml:space="preserve">CTA 13 </t>
  </si>
  <si>
    <t>n</t>
  </si>
  <si>
    <t xml:space="preserve">CTA 14 </t>
  </si>
  <si>
    <t>o</t>
  </si>
  <si>
    <t xml:space="preserve">CTA 15 </t>
  </si>
  <si>
    <t>p</t>
  </si>
  <si>
    <t>CTA 16</t>
  </si>
  <si>
    <t>CENTRALE DE TRAITEMENT D'AIR NEUF A DETENTE DIRECTE</t>
  </si>
  <si>
    <t>SPLIT SYSTEME TYPE MURAL REVERSIBLE</t>
  </si>
  <si>
    <t>Pf: 9000 BTU/H</t>
  </si>
  <si>
    <t>Pf: 12000 BTU/H</t>
  </si>
  <si>
    <t>Pf: 18000 BTU/H</t>
  </si>
  <si>
    <t>Pf: 24000 BTU/H</t>
  </si>
  <si>
    <t>ARMOIRE ELECTRIQUE</t>
  </si>
  <si>
    <t>III - GRILLES - DIFFUSEURS - VENTILATEURS</t>
  </si>
  <si>
    <t>PLAFOND FILTRANT 3X2.5 M</t>
  </si>
  <si>
    <t>CAISSON PORTE FILTRE TERMINAL (SOUFFLAGE)</t>
  </si>
  <si>
    <t>CAISSON PORTE FILTRE TERMINAL (REPRISE)</t>
  </si>
  <si>
    <t xml:space="preserve">GRILLE D'AIR NEUF ET D'EXTRACTION </t>
  </si>
  <si>
    <t>BOUCHE VMC AUTOREGLABLE - DEBIT 30 A 60 M3/H</t>
  </si>
  <si>
    <t xml:space="preserve">CLAPET COUPE FEU </t>
  </si>
  <si>
    <t>VOLET DE REGLAGE</t>
  </si>
  <si>
    <t>CAISSON D’AIR NEUF - DEBIT 1080 M3/H</t>
  </si>
  <si>
    <t>CAISSON D’EXTRACTION- DEBIT 30 A 360 M3/H</t>
  </si>
  <si>
    <t>IV - GAINES</t>
  </si>
  <si>
    <t>GAINE RECTANGULAIRE EN TOLE GALVANISEE DOUBLE PEAU</t>
  </si>
  <si>
    <t>m2</t>
  </si>
  <si>
    <t>GAINE RECTANGULAIRE EN TOLE GALVANISEE CALORIFUGEE</t>
  </si>
  <si>
    <t>GAINE RECTANGULAIRE EN TOLE GALVANISEE</t>
  </si>
  <si>
    <t>GAINE CIRCULAIRE EN TOLE SPIRALEE</t>
  </si>
  <si>
    <t>Diamètre 100</t>
  </si>
  <si>
    <t>ml</t>
  </si>
  <si>
    <t>Diamètre 125</t>
  </si>
  <si>
    <t>Diamètre 160</t>
  </si>
  <si>
    <t xml:space="preserve">Diamètre 200 </t>
  </si>
  <si>
    <t>Diamètre 250</t>
  </si>
  <si>
    <t>Diamètre 315</t>
  </si>
  <si>
    <t>Diamètre 355</t>
  </si>
  <si>
    <t>C</t>
  </si>
  <si>
    <t>FLUIDES MEDICAUX</t>
  </si>
  <si>
    <t>CENTRALE D’OXYGENE AVEC 3 SOURCES DE PRODUCTION</t>
  </si>
  <si>
    <t>CENTRALE PROTOXYDE D’AZOTE AVEC 3 SOURCES DE PRODUCTION</t>
  </si>
  <si>
    <t xml:space="preserve">CENTRALE DE VIDE MEDICAL </t>
  </si>
  <si>
    <t>CENTRALE D'AIR COMPRIME MEDICAL</t>
  </si>
  <si>
    <t xml:space="preserve">POSTE DE SECONDE DÉTENTE DOUBLE DETENDEURS </t>
  </si>
  <si>
    <t>PRISE RAPIDE A DOUBLE CLAPET</t>
  </si>
  <si>
    <t>Prise rapide à double clapet pour oxygène</t>
  </si>
  <si>
    <t>Prise rapide à double clapet N2O</t>
  </si>
  <si>
    <t>Prise rapide à double clapet pour vide</t>
  </si>
  <si>
    <t>Prise rapide à double clapet pour air comprimé médical</t>
  </si>
  <si>
    <t>BOITIER D'ALARME POUR FLUIDES MEDICAUX</t>
  </si>
  <si>
    <t>TUYAUTERIES CUIVRE ECROUI DEGRAISSE</t>
  </si>
  <si>
    <t>Diamètre  10/12</t>
  </si>
  <si>
    <t xml:space="preserve">Diamètre  12/14 </t>
  </si>
  <si>
    <t xml:space="preserve">Diamètre  14/16 </t>
  </si>
  <si>
    <t xml:space="preserve">Diamètre  16/18 </t>
  </si>
  <si>
    <t xml:space="preserve">Diamètre  18/20 </t>
  </si>
  <si>
    <t xml:space="preserve">Diamètre  20/22 </t>
  </si>
  <si>
    <t xml:space="preserve">Diamètre  22/24 </t>
  </si>
  <si>
    <t xml:space="preserve">Diamètre  24/26 </t>
  </si>
  <si>
    <t xml:space="preserve">Diamètre  26/28 </t>
  </si>
  <si>
    <t xml:space="preserve">Diamètre  36/38 </t>
  </si>
  <si>
    <t xml:space="preserve">Diamètre  40/42 </t>
  </si>
  <si>
    <t>VANNE D’ISOLEMENT</t>
  </si>
  <si>
    <t>Diamètre  10/12 à 20/22</t>
  </si>
  <si>
    <t xml:space="preserve">Diamètre  22/24 à 26/28 </t>
  </si>
  <si>
    <t xml:space="preserve">Diamètre  28/30 à 40/42 </t>
  </si>
  <si>
    <t>COFFRET MULTIVANNES</t>
  </si>
  <si>
    <t>SOUFFLAGE, TESTS D'ETANCHEITE ET DE NON I</t>
  </si>
  <si>
    <t>NTERVERSION DES GAZ, REPERAGE, PEINTURE …</t>
  </si>
  <si>
    <t>EURO HT</t>
  </si>
  <si>
    <t>TOTAL ALIMENTATION EURO HT</t>
  </si>
  <si>
    <t>TOTAL EVACUATION EURO HT</t>
  </si>
  <si>
    <t>TOTAL APPAREILS SANITAIRES ET ACCESSOIRES EURO HT</t>
  </si>
  <si>
    <t>TOTAL LUTTE CONTRE L’INCENDIE EURO HT</t>
  </si>
  <si>
    <t>TOTAL DIVERS EURO HT</t>
  </si>
  <si>
    <t>TOTAL : PLOMBERIE SANIATAIRE - PROTECTION INCENDIE EURO HT</t>
  </si>
  <si>
    <t>TOTAL EQUIPEMENTS DE CLIMATISATION EURO HT</t>
  </si>
  <si>
    <t>TOTAL GRILLES - DIFFUSEURS - VENTILATEURS EURO HT</t>
  </si>
  <si>
    <t>TOTAL GAINES EURO HT</t>
  </si>
  <si>
    <t>TOTAL : CLIMATISATION - VENTILATION EURO HT</t>
  </si>
  <si>
    <t>TOTAL : FLUIDES MEDICAUX EURO HT</t>
  </si>
  <si>
    <t>TOTAL : FLUIDES EURO HT</t>
  </si>
  <si>
    <t>BORDEREAU DES PRIX - DETAIL ESTIMATIF</t>
  </si>
  <si>
    <t>SERIE 200 : ETANCHEITE</t>
  </si>
  <si>
    <t>PRIX         Ser N°200</t>
  </si>
  <si>
    <t xml:space="preserve">DESIGNATION DES OUVRAGES </t>
  </si>
  <si>
    <t>QUANTITE TOTALE</t>
  </si>
  <si>
    <t>P U  HT              (en chiffres)</t>
  </si>
  <si>
    <t>TOTAL   H.T. (en chiffres)</t>
  </si>
  <si>
    <t xml:space="preserve">SERIE 200 : ETANCHEITE </t>
  </si>
  <si>
    <t>FORME DE PENTE</t>
  </si>
  <si>
    <t>m²</t>
  </si>
  <si>
    <t>CHAPE DE SURFACAGE</t>
  </si>
  <si>
    <t>ECRAN PARE-VAPEUR ET ISOLATION THERMIQUE</t>
  </si>
  <si>
    <t xml:space="preserve">ETANCHEITE BICHOUCHE </t>
  </si>
  <si>
    <t>PROTECTION MECANIQUE EN DUR</t>
  </si>
  <si>
    <t xml:space="preserve">ETANCHEITE LEGERE </t>
  </si>
  <si>
    <t>TOTAL HT SERIE 200 : ETANCHEITE</t>
  </si>
  <si>
    <t xml:space="preserve">              BORDEREAU DES PRIX -  DETAIL ESTIMATIF</t>
  </si>
  <si>
    <t>SERIE 300 A 500 : LOTS ARCHITECTURAUX</t>
  </si>
  <si>
    <t>PRIX</t>
  </si>
  <si>
    <t>DESIGNATION DES OUVRAGES &amp; PRIX UNITAIRES</t>
  </si>
  <si>
    <t>QUANTITE</t>
  </si>
  <si>
    <t>PRIX UNITAIRE</t>
  </si>
  <si>
    <t>PRIX TOTAL</t>
  </si>
  <si>
    <t>N°</t>
  </si>
  <si>
    <t xml:space="preserve"> HORS TAXES (EN TOUTES LETTRES)</t>
  </si>
  <si>
    <t>TOTALE</t>
  </si>
  <si>
    <t xml:space="preserve">EN CHIFFRE </t>
  </si>
  <si>
    <t>SERIE 300: REVETEMENTS SOL ET MUR</t>
  </si>
  <si>
    <t>REVETEMENT SOL SOUPLE ANTISTATIQUE</t>
  </si>
  <si>
    <t xml:space="preserve">Le mètre carré : </t>
  </si>
  <si>
    <t>REVETEMENT SOL SOUPLE</t>
  </si>
  <si>
    <t xml:space="preserve">REVETEMENT SOL EN CARREAUX GRES CERAME </t>
  </si>
  <si>
    <t>REVETEMENT SOL EN CARREAUX GRES CERAME ANTIDERAPANT</t>
  </si>
  <si>
    <t>REVETEMENT MURAL EN CARREAUX GRES CERAME</t>
  </si>
  <si>
    <t>TOTAL H.T SERIE 300: REVETEMENTS SOL ET MUR</t>
  </si>
  <si>
    <t>SERIE 400 : PEINTURE</t>
  </si>
  <si>
    <t>PEINTURE ACRYLIQUE SATINEE SUR MURS ET PLAFONDS</t>
  </si>
  <si>
    <t>PEINTURE VINYLIQUE INTERIEURE</t>
  </si>
  <si>
    <t>PEINTURE ACRYLIQUE ANTIBACTERIENNE ET ANTI-REFLET SUR MURS ET PLAFONDS</t>
  </si>
  <si>
    <t>TOTAL H.T SERIE 600: PEINTURE</t>
  </si>
  <si>
    <t>SERIE 500: FAUX PLAFONDS</t>
  </si>
  <si>
    <t>FAUX PLAFOND EN PLAQUES DE PLATRE BA13</t>
  </si>
  <si>
    <t>FAUX PLAFOND PLAQUES DE PLATRE BA13 HYDROFUGE</t>
  </si>
  <si>
    <t>FAUX PLAFOND EN STAFF LISSE Y COMPRIS JOINT CREUX</t>
  </si>
  <si>
    <t xml:space="preserve">FAUX PLAFOND MODULAIRE </t>
  </si>
  <si>
    <t>TOTAL H.T SERIE 500: FAUX PLAFONDS</t>
  </si>
  <si>
    <t>TOTAL H.T SERIE 300 A 500</t>
  </si>
  <si>
    <t>TOTAL H.T SERIE LOTS ARCHI + ETANCHEITE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</si>
</sst>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\-??\ _€_-;_-@_-"/>
    <numFmt numFmtId="165" formatCode="_-* #,##0.00\ _€_-;\-* #,##0.00\ _€_-;_-* \-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9.75"/>
      <name val="Tms Rmn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9"/>
      <name val="Times New Roman"/>
      <family val="1"/>
    </font>
    <font>
      <b/>
      <u/>
      <sz val="9"/>
      <name val="Arial"/>
      <family val="2"/>
    </font>
    <font>
      <b/>
      <i/>
      <u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1" fillId="2" borderId="0"/>
    <xf numFmtId="0" fontId="11" fillId="2" borderId="0"/>
    <xf numFmtId="0" fontId="10" fillId="0" borderId="0"/>
    <xf numFmtId="0" fontId="11" fillId="2" borderId="0"/>
  </cellStyleXfs>
  <cellXfs count="19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43" fontId="4" fillId="0" borderId="9" xfId="1" applyFont="1" applyFill="1" applyBorder="1" applyAlignment="1" applyProtection="1">
      <alignment horizontal="center" vertical="center" wrapText="1"/>
    </xf>
    <xf numFmtId="43" fontId="4" fillId="0" borderId="8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 wrapText="1"/>
    </xf>
    <xf numFmtId="43" fontId="5" fillId="0" borderId="8" xfId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vertical="center"/>
    </xf>
    <xf numFmtId="4" fontId="6" fillId="0" borderId="8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vertical="center" wrapText="1"/>
    </xf>
    <xf numFmtId="0" fontId="5" fillId="0" borderId="8" xfId="0" quotePrefix="1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top" wrapText="1"/>
    </xf>
    <xf numFmtId="1" fontId="6" fillId="0" borderId="10" xfId="0" applyNumberFormat="1" applyFont="1" applyFill="1" applyBorder="1" applyAlignment="1">
      <alignment horizontal="center"/>
    </xf>
    <xf numFmtId="43" fontId="5" fillId="0" borderId="10" xfId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43" fontId="3" fillId="0" borderId="13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 indent="8"/>
    </xf>
    <xf numFmtId="0" fontId="6" fillId="0" borderId="8" xfId="0" applyFont="1" applyFill="1" applyBorder="1" applyAlignment="1" applyProtection="1">
      <alignment horizontal="left" vertical="center" wrapText="1" indent="8"/>
    </xf>
    <xf numFmtId="0" fontId="6" fillId="0" borderId="9" xfId="0" applyFont="1" applyFill="1" applyBorder="1" applyAlignment="1" applyProtection="1">
      <alignment horizontal="left" vertical="center" wrapText="1" indent="8"/>
    </xf>
    <xf numFmtId="0" fontId="6" fillId="0" borderId="9" xfId="0" applyFont="1" applyFill="1" applyBorder="1" applyAlignment="1" applyProtection="1">
      <alignment horizontal="center" vertical="center" wrapText="1"/>
    </xf>
    <xf numFmtId="43" fontId="5" fillId="0" borderId="6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top"/>
    </xf>
    <xf numFmtId="1" fontId="6" fillId="0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5" fillId="0" borderId="9" xfId="0" applyFont="1" applyFill="1" applyBorder="1"/>
    <xf numFmtId="0" fontId="5" fillId="0" borderId="10" xfId="0" applyFont="1" applyFill="1" applyBorder="1" applyAlignment="1">
      <alignment horizontal="center"/>
    </xf>
    <xf numFmtId="43" fontId="5" fillId="0" borderId="8" xfId="1" applyFont="1" applyFill="1" applyBorder="1" applyAlignment="1" applyProtection="1">
      <alignment horizontal="center" vertical="center" wrapText="1"/>
    </xf>
    <xf numFmtId="43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43" fontId="3" fillId="0" borderId="6" xfId="0" applyNumberFormat="1" applyFont="1" applyFill="1" applyBorder="1" applyAlignment="1" applyProtection="1">
      <alignment horizontal="left" vertical="center" wrapText="1"/>
    </xf>
    <xf numFmtId="0" fontId="5" fillId="0" borderId="14" xfId="0" quotePrefix="1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43" fontId="5" fillId="0" borderId="15" xfId="1" applyFont="1" applyFill="1" applyBorder="1" applyAlignment="1" applyProtection="1">
      <alignment horizontal="center" vertical="center" wrapText="1"/>
    </xf>
    <xf numFmtId="43" fontId="5" fillId="0" borderId="14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5" fillId="0" borderId="16" xfId="0" applyFont="1" applyFill="1" applyBorder="1"/>
    <xf numFmtId="0" fontId="6" fillId="0" borderId="10" xfId="0" applyFont="1" applyFill="1" applyBorder="1" applyAlignment="1" applyProtection="1">
      <alignment horizontal="center" vertical="center"/>
    </xf>
    <xf numFmtId="43" fontId="5" fillId="0" borderId="1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 wrapText="1"/>
    </xf>
    <xf numFmtId="43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43" fontId="3" fillId="0" borderId="2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43" fontId="4" fillId="0" borderId="0" xfId="1" applyFont="1" applyFill="1" applyBorder="1" applyAlignment="1" applyProtection="1">
      <alignment horizontal="center" vertical="center" wrapText="1"/>
    </xf>
    <xf numFmtId="43" fontId="4" fillId="0" borderId="2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3" fontId="5" fillId="0" borderId="20" xfId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43" fontId="5" fillId="0" borderId="14" xfId="1" applyFont="1" applyFill="1" applyBorder="1" applyAlignment="1" applyProtection="1">
      <alignment horizontal="center" vertical="center" wrapText="1"/>
    </xf>
    <xf numFmtId="43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0" fillId="0" borderId="0" xfId="3" applyFont="1"/>
    <xf numFmtId="0" fontId="12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14" fillId="0" borderId="0" xfId="4" applyFont="1" applyFill="1"/>
    <xf numFmtId="0" fontId="15" fillId="0" borderId="0" xfId="4" applyFont="1" applyFill="1"/>
    <xf numFmtId="0" fontId="15" fillId="0" borderId="0" xfId="4" applyFont="1" applyFill="1" applyAlignment="1">
      <alignment horizontal="center"/>
    </xf>
    <xf numFmtId="0" fontId="14" fillId="0" borderId="13" xfId="4" applyFont="1" applyFill="1" applyBorder="1" applyAlignment="1">
      <alignment horizontal="center" vertical="center" wrapText="1"/>
    </xf>
    <xf numFmtId="0" fontId="14" fillId="0" borderId="23" xfId="4" applyFont="1" applyFill="1" applyBorder="1" applyAlignment="1">
      <alignment horizontal="center" vertical="center" wrapText="1"/>
    </xf>
    <xf numFmtId="0" fontId="16" fillId="0" borderId="23" xfId="4" applyFont="1" applyFill="1" applyBorder="1" applyAlignment="1">
      <alignment horizontal="center" vertical="center" wrapText="1"/>
    </xf>
    <xf numFmtId="0" fontId="14" fillId="0" borderId="24" xfId="4" applyFont="1" applyFill="1" applyBorder="1" applyAlignment="1">
      <alignment horizontal="center" vertical="center" wrapText="1"/>
    </xf>
    <xf numFmtId="0" fontId="10" fillId="0" borderId="0" xfId="3" applyFont="1" applyBorder="1"/>
    <xf numFmtId="0" fontId="14" fillId="0" borderId="25" xfId="4" applyFont="1" applyFill="1" applyBorder="1" applyAlignment="1">
      <alignment horizontal="center" vertical="top"/>
    </xf>
    <xf numFmtId="0" fontId="15" fillId="0" borderId="8" xfId="4" applyFont="1" applyFill="1" applyBorder="1"/>
    <xf numFmtId="0" fontId="15" fillId="0" borderId="0" xfId="4" applyFont="1" applyFill="1" applyBorder="1" applyAlignment="1">
      <alignment horizontal="center"/>
    </xf>
    <xf numFmtId="3" fontId="15" fillId="0" borderId="8" xfId="4" applyNumberFormat="1" applyFont="1" applyFill="1" applyBorder="1" applyAlignment="1" applyProtection="1">
      <alignment horizontal="center"/>
      <protection hidden="1"/>
    </xf>
    <xf numFmtId="4" fontId="14" fillId="0" borderId="8" xfId="4" applyNumberFormat="1" applyFont="1" applyFill="1" applyBorder="1" applyAlignment="1">
      <alignment horizontal="center"/>
    </xf>
    <xf numFmtId="3" fontId="15" fillId="0" borderId="26" xfId="4" applyNumberFormat="1" applyFont="1" applyFill="1" applyBorder="1" applyAlignment="1">
      <alignment horizontal="center"/>
    </xf>
    <xf numFmtId="0" fontId="17" fillId="0" borderId="25" xfId="4" applyFont="1" applyFill="1" applyBorder="1" applyAlignment="1">
      <alignment horizontal="center" vertical="top"/>
    </xf>
    <xf numFmtId="0" fontId="14" fillId="0" borderId="20" xfId="4" applyFont="1" applyFill="1" applyBorder="1" applyAlignment="1">
      <alignment wrapText="1"/>
    </xf>
    <xf numFmtId="3" fontId="14" fillId="0" borderId="8" xfId="4" applyNumberFormat="1" applyFont="1" applyFill="1" applyBorder="1" applyAlignment="1">
      <alignment horizontal="center"/>
    </xf>
    <xf numFmtId="0" fontId="15" fillId="0" borderId="20" xfId="4" applyFont="1" applyFill="1" applyBorder="1"/>
    <xf numFmtId="0" fontId="15" fillId="0" borderId="9" xfId="4" applyFont="1" applyFill="1" applyBorder="1" applyAlignment="1">
      <alignment horizontal="center"/>
    </xf>
    <xf numFmtId="3" fontId="14" fillId="0" borderId="8" xfId="4" applyNumberFormat="1" applyFont="1" applyFill="1" applyBorder="1" applyAlignment="1" applyProtection="1">
      <alignment horizontal="center"/>
      <protection hidden="1"/>
    </xf>
    <xf numFmtId="0" fontId="15" fillId="0" borderId="20" xfId="4" applyFont="1" applyFill="1" applyBorder="1" applyAlignment="1">
      <alignment wrapText="1"/>
    </xf>
    <xf numFmtId="0" fontId="9" fillId="0" borderId="2" xfId="4" applyFont="1" applyFill="1" applyBorder="1" applyAlignment="1">
      <alignment horizontal="left"/>
    </xf>
    <xf numFmtId="0" fontId="9" fillId="0" borderId="11" xfId="4" applyFont="1" applyFill="1" applyBorder="1" applyAlignment="1">
      <alignment horizontal="left"/>
    </xf>
    <xf numFmtId="0" fontId="9" fillId="0" borderId="11" xfId="4" applyFont="1" applyFill="1" applyBorder="1" applyAlignment="1">
      <alignment horizontal="center"/>
    </xf>
    <xf numFmtId="3" fontId="14" fillId="0" borderId="27" xfId="4" applyNumberFormat="1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center"/>
    </xf>
    <xf numFmtId="0" fontId="14" fillId="3" borderId="1" xfId="5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wrapText="1"/>
    </xf>
    <xf numFmtId="43" fontId="1" fillId="3" borderId="1" xfId="1" applyFill="1" applyBorder="1" applyAlignment="1">
      <alignment horizontal="center" vertical="center" wrapText="1"/>
    </xf>
    <xf numFmtId="0" fontId="14" fillId="3" borderId="4" xfId="5" applyFont="1" applyFill="1" applyBorder="1" applyAlignment="1">
      <alignment horizontal="center"/>
    </xf>
    <xf numFmtId="0" fontId="14" fillId="3" borderId="4" xfId="5" applyFont="1" applyFill="1" applyBorder="1" applyAlignment="1">
      <alignment horizontal="center" vertical="center"/>
    </xf>
    <xf numFmtId="43" fontId="1" fillId="3" borderId="27" xfId="1" applyFill="1" applyBorder="1" applyAlignment="1">
      <alignment wrapText="1"/>
    </xf>
    <xf numFmtId="43" fontId="1" fillId="3" borderId="4" xfId="1" applyFill="1" applyBorder="1" applyAlignment="1">
      <alignment horizontal="center" vertical="center" wrapText="1"/>
    </xf>
    <xf numFmtId="0" fontId="9" fillId="4" borderId="3" xfId="7" applyFont="1" applyFill="1" applyBorder="1" applyAlignment="1">
      <alignment horizontal="center" vertical="top"/>
    </xf>
    <xf numFmtId="0" fontId="18" fillId="3" borderId="6" xfId="6" applyFont="1" applyFill="1" applyBorder="1" applyAlignment="1">
      <alignment horizontal="justify" vertical="top" wrapText="1"/>
    </xf>
    <xf numFmtId="0" fontId="14" fillId="3" borderId="6" xfId="6" applyFont="1" applyFill="1" applyBorder="1" applyAlignment="1">
      <alignment horizontal="center" vertical="center"/>
    </xf>
    <xf numFmtId="4" fontId="14" fillId="3" borderId="6" xfId="6" applyNumberFormat="1" applyFont="1" applyFill="1" applyBorder="1" applyAlignment="1">
      <alignment horizontal="center" vertical="center"/>
    </xf>
    <xf numFmtId="43" fontId="1" fillId="3" borderId="6" xfId="1" applyFill="1" applyBorder="1" applyAlignment="1">
      <alignment wrapText="1"/>
    </xf>
    <xf numFmtId="43" fontId="1" fillId="3" borderId="28" xfId="1" applyFill="1" applyBorder="1"/>
    <xf numFmtId="0" fontId="9" fillId="4" borderId="25" xfId="7" applyFont="1" applyFill="1" applyBorder="1" applyAlignment="1">
      <alignment horizontal="center" vertical="top"/>
    </xf>
    <xf numFmtId="0" fontId="19" fillId="3" borderId="8" xfId="6" applyFont="1" applyFill="1" applyBorder="1" applyAlignment="1">
      <alignment horizontal="justify" vertical="top" wrapText="1"/>
    </xf>
    <xf numFmtId="0" fontId="14" fillId="3" borderId="8" xfId="6" applyFont="1" applyFill="1" applyBorder="1" applyAlignment="1">
      <alignment horizontal="center" vertical="center"/>
    </xf>
    <xf numFmtId="4" fontId="14" fillId="3" borderId="8" xfId="6" applyNumberFormat="1" applyFont="1" applyFill="1" applyBorder="1" applyAlignment="1">
      <alignment horizontal="center" vertical="center"/>
    </xf>
    <xf numFmtId="43" fontId="1" fillId="3" borderId="8" xfId="1" applyFill="1" applyBorder="1" applyAlignment="1">
      <alignment wrapText="1"/>
    </xf>
    <xf numFmtId="43" fontId="1" fillId="3" borderId="26" xfId="1" applyFill="1" applyBorder="1"/>
    <xf numFmtId="0" fontId="20" fillId="4" borderId="25" xfId="7" applyFont="1" applyFill="1" applyBorder="1" applyAlignment="1">
      <alignment horizontal="center" vertical="top"/>
    </xf>
    <xf numFmtId="0" fontId="14" fillId="3" borderId="8" xfId="6" applyFont="1" applyFill="1" applyBorder="1" applyAlignment="1">
      <alignment horizontal="justify" vertical="top" wrapText="1"/>
    </xf>
    <xf numFmtId="0" fontId="0" fillId="3" borderId="8" xfId="6" applyFont="1" applyFill="1" applyBorder="1" applyAlignment="1">
      <alignment horizontal="center" vertical="center"/>
    </xf>
    <xf numFmtId="4" fontId="10" fillId="5" borderId="8" xfId="7" applyNumberFormat="1" applyFont="1" applyFill="1" applyBorder="1" applyAlignment="1">
      <alignment horizontal="center"/>
    </xf>
    <xf numFmtId="0" fontId="15" fillId="3" borderId="8" xfId="0" applyFont="1" applyFill="1" applyBorder="1" applyAlignment="1" applyProtection="1">
      <alignment vertical="top" wrapText="1"/>
    </xf>
    <xf numFmtId="3" fontId="10" fillId="5" borderId="8" xfId="7" applyNumberFormat="1" applyFont="1" applyFill="1" applyBorder="1" applyAlignment="1">
      <alignment horizontal="center"/>
    </xf>
    <xf numFmtId="43" fontId="1" fillId="3" borderId="26" xfId="1" applyFill="1" applyBorder="1" applyAlignment="1">
      <alignment wrapText="1"/>
    </xf>
    <xf numFmtId="0" fontId="0" fillId="4" borderId="8" xfId="7" applyFont="1" applyFill="1" applyBorder="1" applyAlignment="1">
      <alignment horizontal="center" vertical="center"/>
    </xf>
    <xf numFmtId="0" fontId="14" fillId="3" borderId="8" xfId="6" applyFont="1" applyFill="1" applyBorder="1" applyAlignment="1">
      <alignment horizontal="left" vertical="top" wrapText="1"/>
    </xf>
    <xf numFmtId="43" fontId="1" fillId="3" borderId="8" xfId="1" applyFill="1" applyBorder="1" applyAlignment="1">
      <alignment horizontal="center" vertical="center" wrapText="1"/>
    </xf>
    <xf numFmtId="43" fontId="1" fillId="3" borderId="26" xfId="1" applyFill="1" applyBorder="1" applyAlignment="1">
      <alignment horizontal="right" vertical="center" wrapText="1"/>
    </xf>
    <xf numFmtId="0" fontId="12" fillId="3" borderId="2" xfId="5" applyFont="1" applyFill="1" applyBorder="1" applyAlignment="1">
      <alignment horizontal="center" vertical="center"/>
    </xf>
    <xf numFmtId="0" fontId="12" fillId="3" borderId="11" xfId="5" applyFont="1" applyFill="1" applyBorder="1" applyAlignment="1">
      <alignment horizontal="center" vertical="center"/>
    </xf>
    <xf numFmtId="43" fontId="1" fillId="3" borderId="27" xfId="1" applyFill="1" applyBorder="1" applyAlignment="1">
      <alignment horizontal="center" vertical="center" wrapText="1"/>
    </xf>
    <xf numFmtId="0" fontId="12" fillId="3" borderId="29" xfId="5" applyFont="1" applyFill="1" applyBorder="1" applyAlignment="1">
      <alignment horizontal="center" vertical="center"/>
    </xf>
    <xf numFmtId="0" fontId="12" fillId="3" borderId="0" xfId="5" applyFont="1" applyFill="1" applyBorder="1" applyAlignment="1">
      <alignment horizontal="center" vertical="center"/>
    </xf>
    <xf numFmtId="43" fontId="1" fillId="3" borderId="0" xfId="1" applyFill="1" applyBorder="1" applyAlignment="1">
      <alignment horizontal="center" vertical="center"/>
    </xf>
    <xf numFmtId="43" fontId="1" fillId="3" borderId="30" xfId="1" applyFill="1" applyBorder="1" applyAlignment="1">
      <alignment horizontal="center" vertical="center" wrapText="1"/>
    </xf>
    <xf numFmtId="0" fontId="20" fillId="4" borderId="3" xfId="7" applyFont="1" applyFill="1" applyBorder="1" applyAlignment="1">
      <alignment horizontal="center" vertical="top"/>
    </xf>
    <xf numFmtId="0" fontId="19" fillId="3" borderId="6" xfId="6" applyFont="1" applyFill="1" applyBorder="1" applyAlignment="1">
      <alignment horizontal="justify" vertical="top" wrapText="1"/>
    </xf>
    <xf numFmtId="3" fontId="14" fillId="3" borderId="6" xfId="6" applyNumberFormat="1" applyFont="1" applyFill="1" applyBorder="1" applyAlignment="1">
      <alignment horizontal="center" vertical="center"/>
    </xf>
    <xf numFmtId="3" fontId="14" fillId="3" borderId="8" xfId="6" applyNumberFormat="1" applyFont="1" applyFill="1" applyBorder="1" applyAlignment="1">
      <alignment horizontal="center" vertical="center"/>
    </xf>
    <xf numFmtId="164" fontId="1" fillId="3" borderId="8" xfId="1" applyNumberFormat="1" applyFill="1" applyBorder="1" applyAlignment="1">
      <alignment horizontal="center" vertical="center"/>
    </xf>
    <xf numFmtId="43" fontId="1" fillId="3" borderId="26" xfId="1" applyFill="1" applyBorder="1" applyAlignment="1">
      <alignment horizontal="center" vertical="center" wrapText="1"/>
    </xf>
    <xf numFmtId="165" fontId="2" fillId="3" borderId="8" xfId="2" applyNumberFormat="1" applyFill="1" applyBorder="1" applyAlignment="1">
      <alignment horizontal="center" vertical="center" wrapText="1"/>
    </xf>
    <xf numFmtId="0" fontId="12" fillId="3" borderId="11" xfId="5" applyFont="1" applyFill="1" applyBorder="1" applyAlignment="1">
      <alignment horizontal="center" vertical="center"/>
    </xf>
    <xf numFmtId="43" fontId="1" fillId="3" borderId="11" xfId="1" applyFill="1" applyBorder="1" applyAlignment="1">
      <alignment horizontal="center" vertical="center"/>
    </xf>
    <xf numFmtId="43" fontId="1" fillId="4" borderId="26" xfId="1" applyFill="1" applyBorder="1"/>
    <xf numFmtId="3" fontId="15" fillId="3" borderId="8" xfId="6" applyNumberFormat="1" applyFont="1" applyFill="1" applyBorder="1" applyAlignment="1">
      <alignment horizontal="center" vertical="center"/>
    </xf>
    <xf numFmtId="43" fontId="1" fillId="4" borderId="26" xfId="1" applyFill="1" applyBorder="1" applyAlignment="1">
      <alignment horizontal="right"/>
    </xf>
    <xf numFmtId="0" fontId="10" fillId="3" borderId="29" xfId="6" applyFont="1" applyFill="1" applyBorder="1" applyAlignment="1">
      <alignment horizontal="center" vertical="top"/>
    </xf>
    <xf numFmtId="0" fontId="10" fillId="3" borderId="0" xfId="6" applyFont="1" applyFill="1" applyBorder="1" applyAlignment="1">
      <alignment horizontal="justify" vertical="top" wrapText="1"/>
    </xf>
    <xf numFmtId="0" fontId="10" fillId="3" borderId="0" xfId="6" applyFont="1" applyFill="1" applyBorder="1" applyAlignment="1">
      <alignment horizontal="center" vertical="center"/>
    </xf>
    <xf numFmtId="43" fontId="1" fillId="3" borderId="0" xfId="1" applyFill="1" applyBorder="1" applyAlignment="1">
      <alignment horizontal="center"/>
    </xf>
    <xf numFmtId="43" fontId="1" fillId="3" borderId="30" xfId="1" applyFill="1" applyBorder="1"/>
    <xf numFmtId="0" fontId="20" fillId="4" borderId="2" xfId="7" applyFont="1" applyFill="1" applyBorder="1" applyAlignment="1">
      <alignment horizontal="center" vertical="top"/>
    </xf>
    <xf numFmtId="0" fontId="12" fillId="3" borderId="11" xfId="5" applyFont="1" applyFill="1" applyBorder="1" applyAlignment="1">
      <alignment horizontal="left" vertical="center"/>
    </xf>
    <xf numFmtId="0" fontId="14" fillId="3" borderId="11" xfId="5" applyFont="1" applyFill="1" applyBorder="1" applyAlignment="1">
      <alignment horizontal="center"/>
    </xf>
    <xf numFmtId="43" fontId="1" fillId="3" borderId="11" xfId="1" applyFill="1" applyBorder="1"/>
    <xf numFmtId="43" fontId="12" fillId="3" borderId="27" xfId="1" applyFont="1" applyFill="1" applyBorder="1"/>
  </cellXfs>
  <cellStyles count="8">
    <cellStyle name="Comma" xfId="1" builtinId="3"/>
    <cellStyle name="Normal" xfId="0" builtinId="0"/>
    <cellStyle name="Normal_19-03-2010-CDM-Série 200_GO_Bordereau des prix" xfId="3"/>
    <cellStyle name="Normal_ESTIMATION CDM CASA" xfId="6"/>
    <cellStyle name="Normal_ESTIMATION-DCE-TERRASS-ASSAIN-AMELKES3-AVEC KHETTARAS" xfId="7"/>
    <cellStyle name="Normal_Metre dce_bord-COMPLET_19-03-2010-CDM-Série 200_GO_Bordereau des prix" xfId="4"/>
    <cellStyle name="Normal_Metre dce_bord-COMPLET_ESTIMATION CDM CASA" xfId="5"/>
    <cellStyle name="Warning Text" xfId="2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D%20CEA/201500383-2_APD-PD_CEA_HGY_01_TN_A0_BP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200 ETANCHEITE - BPDE"/>
      <sheetName val="SERIE 300A 500 CEA -BPDE"/>
      <sheetName val="SERIE 200 ETANCHEITE - Estimati"/>
      <sheetName val="FP_Récap"/>
      <sheetName val="RVT_Récap"/>
      <sheetName val="Peint Mural_Peint Plafond"/>
      <sheetName val="RVT Mural"/>
      <sheetName val="SERIE 300A 500 CEA - Estimation"/>
      <sheetName val="RECAPITULATION"/>
      <sheetName val="HGY_CEA_Base"/>
      <sheetName val="SU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Somme de S_FP</v>
          </cell>
        </row>
      </sheetData>
      <sheetData sheetId="4" refreshError="1">
        <row r="3">
          <cell r="A3" t="str">
            <v>Somme de S_RVT</v>
          </cell>
        </row>
      </sheetData>
      <sheetData sheetId="5" refreshError="1">
        <row r="3">
          <cell r="A3" t="str">
            <v>Somme de S_PEINT_MUR</v>
          </cell>
          <cell r="E3" t="str">
            <v>Somme de S_PEINT_FP</v>
          </cell>
        </row>
      </sheetData>
      <sheetData sheetId="6" refreshError="1">
        <row r="3">
          <cell r="A3" t="str">
            <v>Somme de S_RVT_MURAL</v>
          </cell>
        </row>
      </sheetData>
      <sheetData sheetId="7" refreshError="1">
        <row r="19">
          <cell r="D19">
            <v>371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workbookViewId="0">
      <selection activeCell="B384" sqref="B384"/>
    </sheetView>
  </sheetViews>
  <sheetFormatPr defaultRowHeight="15" x14ac:dyDescent="0.25"/>
  <cols>
    <col min="1" max="1" width="11.5703125" customWidth="1"/>
    <col min="2" max="2" width="51.140625" customWidth="1"/>
    <col min="3" max="3" width="23.140625" customWidth="1"/>
    <col min="4" max="4" width="22.5703125" customWidth="1"/>
    <col min="5" max="5" width="16.42578125" customWidth="1"/>
    <col min="6" max="6" width="21.5703125" customWidth="1"/>
  </cols>
  <sheetData>
    <row r="1" spans="1:6" ht="57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19.5" thickBot="1" x14ac:dyDescent="0.3">
      <c r="A2" s="5"/>
      <c r="B2" s="6"/>
      <c r="C2" s="6"/>
      <c r="D2" s="7"/>
      <c r="E2" s="3" t="s">
        <v>175</v>
      </c>
      <c r="F2" s="8"/>
    </row>
    <row r="3" spans="1:6" ht="18.75" x14ac:dyDescent="0.25">
      <c r="A3" s="9"/>
      <c r="B3" s="10"/>
      <c r="C3" s="10"/>
      <c r="D3" s="10"/>
      <c r="E3" s="10"/>
      <c r="F3" s="9"/>
    </row>
    <row r="4" spans="1:6" ht="18.75" x14ac:dyDescent="0.3">
      <c r="A4" s="11" t="s">
        <v>6</v>
      </c>
      <c r="B4" s="12" t="s">
        <v>7</v>
      </c>
      <c r="C4" s="13"/>
      <c r="D4" s="14"/>
      <c r="E4" s="15"/>
      <c r="F4" s="16"/>
    </row>
    <row r="5" spans="1:6" ht="15.75" x14ac:dyDescent="0.25">
      <c r="A5" s="17"/>
      <c r="B5" s="18"/>
      <c r="C5" s="19"/>
      <c r="D5" s="20"/>
      <c r="E5" s="21"/>
      <c r="F5" s="22"/>
    </row>
    <row r="6" spans="1:6" ht="15.75" x14ac:dyDescent="0.25">
      <c r="A6" s="17"/>
      <c r="B6" s="23" t="s">
        <v>8</v>
      </c>
      <c r="C6" s="19"/>
      <c r="D6" s="20"/>
      <c r="E6" s="21"/>
      <c r="F6" s="22"/>
    </row>
    <row r="7" spans="1:6" ht="15.75" x14ac:dyDescent="0.25">
      <c r="A7" s="17"/>
      <c r="B7" s="18"/>
      <c r="C7" s="19"/>
      <c r="D7" s="20"/>
      <c r="E7" s="21"/>
      <c r="F7" s="22"/>
    </row>
    <row r="8" spans="1:6" ht="15.75" x14ac:dyDescent="0.25">
      <c r="A8" s="24">
        <v>1</v>
      </c>
      <c r="B8" s="25" t="s">
        <v>9</v>
      </c>
      <c r="C8" s="19"/>
      <c r="D8" s="20"/>
      <c r="E8" s="21"/>
      <c r="F8" s="22"/>
    </row>
    <row r="9" spans="1:6" ht="15.75" x14ac:dyDescent="0.25">
      <c r="A9" s="17"/>
      <c r="B9" s="26" t="s">
        <v>10</v>
      </c>
      <c r="C9" s="27" t="s">
        <v>11</v>
      </c>
      <c r="D9" s="28">
        <v>1</v>
      </c>
      <c r="E9" s="21"/>
      <c r="F9" s="22">
        <f>E9*D9</f>
        <v>0</v>
      </c>
    </row>
    <row r="10" spans="1:6" ht="15.75" x14ac:dyDescent="0.25">
      <c r="A10" s="17"/>
      <c r="B10" s="18"/>
      <c r="C10" s="19"/>
      <c r="D10" s="20"/>
      <c r="E10" s="21"/>
      <c r="F10" s="22"/>
    </row>
    <row r="11" spans="1:6" ht="15.75" x14ac:dyDescent="0.25">
      <c r="A11" s="29">
        <v>2</v>
      </c>
      <c r="B11" s="25" t="s">
        <v>12</v>
      </c>
      <c r="C11" s="19"/>
      <c r="D11" s="20"/>
      <c r="E11" s="21"/>
      <c r="F11" s="22"/>
    </row>
    <row r="12" spans="1:6" ht="15.75" x14ac:dyDescent="0.25">
      <c r="A12" s="17" t="s">
        <v>13</v>
      </c>
      <c r="B12" s="26" t="s">
        <v>14</v>
      </c>
      <c r="C12" s="30"/>
      <c r="D12" s="31"/>
      <c r="E12" s="21"/>
      <c r="F12" s="22"/>
    </row>
    <row r="13" spans="1:6" ht="15.75" x14ac:dyDescent="0.25">
      <c r="A13" s="17"/>
      <c r="B13" s="26" t="s">
        <v>15</v>
      </c>
      <c r="C13" s="17" t="s">
        <v>16</v>
      </c>
      <c r="D13" s="32">
        <v>1300</v>
      </c>
      <c r="E13" s="21"/>
      <c r="F13" s="22">
        <f>E13*D13</f>
        <v>0</v>
      </c>
    </row>
    <row r="14" spans="1:6" ht="15.75" x14ac:dyDescent="0.25">
      <c r="A14" s="17" t="s">
        <v>17</v>
      </c>
      <c r="B14" s="26" t="s">
        <v>18</v>
      </c>
      <c r="C14" s="17"/>
      <c r="D14" s="32"/>
      <c r="E14" s="21"/>
      <c r="F14" s="22"/>
    </row>
    <row r="15" spans="1:6" ht="15.75" x14ac:dyDescent="0.25">
      <c r="A15" s="33"/>
      <c r="B15" s="26" t="s">
        <v>15</v>
      </c>
      <c r="C15" s="17" t="s">
        <v>16</v>
      </c>
      <c r="D15" s="32">
        <v>605</v>
      </c>
      <c r="E15" s="21"/>
      <c r="F15" s="22">
        <f>E15*D15</f>
        <v>0</v>
      </c>
    </row>
    <row r="16" spans="1:6" ht="15.75" x14ac:dyDescent="0.25">
      <c r="A16" s="17" t="s">
        <v>19</v>
      </c>
      <c r="B16" s="26" t="s">
        <v>20</v>
      </c>
      <c r="C16" s="17"/>
      <c r="D16" s="32"/>
      <c r="E16" s="21"/>
      <c r="F16" s="22"/>
    </row>
    <row r="17" spans="1:6" ht="15.75" x14ac:dyDescent="0.25">
      <c r="A17" s="17"/>
      <c r="B17" s="26" t="s">
        <v>15</v>
      </c>
      <c r="C17" s="17" t="s">
        <v>16</v>
      </c>
      <c r="D17" s="32">
        <v>420</v>
      </c>
      <c r="E17" s="21"/>
      <c r="F17" s="22">
        <f>E17*D17</f>
        <v>0</v>
      </c>
    </row>
    <row r="18" spans="1:6" ht="15.75" x14ac:dyDescent="0.25">
      <c r="A18" s="17" t="s">
        <v>21</v>
      </c>
      <c r="B18" s="26" t="s">
        <v>22</v>
      </c>
      <c r="C18" s="17"/>
      <c r="D18" s="32"/>
      <c r="E18" s="21"/>
      <c r="F18" s="22"/>
    </row>
    <row r="19" spans="1:6" ht="15.75" x14ac:dyDescent="0.25">
      <c r="A19" s="17"/>
      <c r="B19" s="26" t="s">
        <v>15</v>
      </c>
      <c r="C19" s="17" t="s">
        <v>16</v>
      </c>
      <c r="D19" s="32">
        <v>20</v>
      </c>
      <c r="E19" s="21"/>
      <c r="F19" s="22">
        <f>E19*D19</f>
        <v>0</v>
      </c>
    </row>
    <row r="20" spans="1:6" ht="15.75" x14ac:dyDescent="0.25">
      <c r="A20" s="17"/>
      <c r="B20" s="26"/>
      <c r="C20" s="27"/>
      <c r="D20" s="28"/>
      <c r="E20" s="21"/>
      <c r="F20" s="22"/>
    </row>
    <row r="21" spans="1:6" ht="15.75" x14ac:dyDescent="0.25">
      <c r="A21" s="29">
        <v>3</v>
      </c>
      <c r="B21" s="25" t="s">
        <v>23</v>
      </c>
      <c r="C21" s="17"/>
      <c r="D21" s="28"/>
      <c r="E21" s="21"/>
      <c r="F21" s="22"/>
    </row>
    <row r="22" spans="1:6" ht="15.75" x14ac:dyDescent="0.25">
      <c r="A22" s="17" t="s">
        <v>13</v>
      </c>
      <c r="B22" s="26" t="s">
        <v>24</v>
      </c>
      <c r="C22" s="17"/>
      <c r="D22" s="28"/>
      <c r="E22" s="21"/>
      <c r="F22" s="22"/>
    </row>
    <row r="23" spans="1:6" ht="15.75" x14ac:dyDescent="0.25">
      <c r="A23" s="17"/>
      <c r="B23" s="26" t="s">
        <v>15</v>
      </c>
      <c r="C23" s="17" t="s">
        <v>16</v>
      </c>
      <c r="D23" s="32">
        <v>650</v>
      </c>
      <c r="E23" s="21"/>
      <c r="F23" s="22">
        <f>E23*D23</f>
        <v>0</v>
      </c>
    </row>
    <row r="24" spans="1:6" ht="15.75" x14ac:dyDescent="0.25">
      <c r="A24" s="17" t="s">
        <v>17</v>
      </c>
      <c r="B24" s="26" t="s">
        <v>25</v>
      </c>
      <c r="C24" s="17"/>
      <c r="D24" s="32"/>
      <c r="E24" s="21"/>
      <c r="F24" s="22"/>
    </row>
    <row r="25" spans="1:6" ht="15.75" x14ac:dyDescent="0.25">
      <c r="A25" s="17"/>
      <c r="B25" s="26" t="s">
        <v>15</v>
      </c>
      <c r="C25" s="17" t="s">
        <v>16</v>
      </c>
      <c r="D25" s="32">
        <v>40</v>
      </c>
      <c r="E25" s="21"/>
      <c r="F25" s="22">
        <f>E25*D25</f>
        <v>0</v>
      </c>
    </row>
    <row r="26" spans="1:6" ht="15.75" x14ac:dyDescent="0.25">
      <c r="A26" s="17" t="s">
        <v>19</v>
      </c>
      <c r="B26" s="26" t="s">
        <v>26</v>
      </c>
      <c r="C26" s="17"/>
      <c r="D26" s="32"/>
      <c r="E26" s="21"/>
      <c r="F26" s="22"/>
    </row>
    <row r="27" spans="1:6" ht="15.75" x14ac:dyDescent="0.25">
      <c r="A27" s="17"/>
      <c r="B27" s="26" t="s">
        <v>15</v>
      </c>
      <c r="C27" s="17" t="s">
        <v>16</v>
      </c>
      <c r="D27" s="32">
        <v>80</v>
      </c>
      <c r="E27" s="21"/>
      <c r="F27" s="22">
        <f>E27*D27</f>
        <v>0</v>
      </c>
    </row>
    <row r="28" spans="1:6" ht="15.75" x14ac:dyDescent="0.25">
      <c r="A28" s="17" t="s">
        <v>21</v>
      </c>
      <c r="B28" s="26" t="s">
        <v>27</v>
      </c>
      <c r="C28" s="17"/>
      <c r="D28" s="32"/>
      <c r="E28" s="21"/>
      <c r="F28" s="22"/>
    </row>
    <row r="29" spans="1:6" ht="15.75" x14ac:dyDescent="0.25">
      <c r="A29" s="17"/>
      <c r="B29" s="26" t="s">
        <v>15</v>
      </c>
      <c r="C29" s="17" t="s">
        <v>16</v>
      </c>
      <c r="D29" s="32">
        <v>40</v>
      </c>
      <c r="E29" s="21"/>
      <c r="F29" s="22">
        <f>E29*D29</f>
        <v>0</v>
      </c>
    </row>
    <row r="30" spans="1:6" ht="15.75" x14ac:dyDescent="0.25">
      <c r="A30" s="34"/>
      <c r="B30" s="26"/>
      <c r="C30" s="17"/>
      <c r="D30" s="28"/>
      <c r="E30" s="21"/>
      <c r="F30" s="22"/>
    </row>
    <row r="31" spans="1:6" ht="15.75" x14ac:dyDescent="0.25">
      <c r="A31" s="29">
        <v>4</v>
      </c>
      <c r="B31" s="25" t="s">
        <v>28</v>
      </c>
      <c r="C31" s="27"/>
      <c r="D31" s="20"/>
      <c r="E31" s="21"/>
      <c r="F31" s="22"/>
    </row>
    <row r="32" spans="1:6" ht="15.75" x14ac:dyDescent="0.25">
      <c r="A32" s="17"/>
      <c r="B32" s="26" t="s">
        <v>29</v>
      </c>
      <c r="C32" s="27" t="s">
        <v>30</v>
      </c>
      <c r="D32" s="35">
        <v>140</v>
      </c>
      <c r="E32" s="21"/>
      <c r="F32" s="22">
        <f>E32*D32</f>
        <v>0</v>
      </c>
    </row>
    <row r="33" spans="1:6" ht="16.5" thickBot="1" x14ac:dyDescent="0.3">
      <c r="A33" s="36"/>
      <c r="B33" s="37"/>
      <c r="C33" s="19"/>
      <c r="D33" s="38"/>
      <c r="E33" s="21"/>
      <c r="F33" s="39"/>
    </row>
    <row r="34" spans="1:6" ht="19.5" thickBot="1" x14ac:dyDescent="0.3">
      <c r="A34" s="40" t="s">
        <v>176</v>
      </c>
      <c r="B34" s="41"/>
      <c r="C34" s="41"/>
      <c r="D34" s="41"/>
      <c r="E34" s="42"/>
      <c r="F34" s="43">
        <f>SUM(F5:F33)</f>
        <v>0</v>
      </c>
    </row>
    <row r="35" spans="1:6" ht="15.75" x14ac:dyDescent="0.25">
      <c r="A35" s="44"/>
      <c r="B35" s="45"/>
      <c r="C35" s="46"/>
      <c r="D35" s="47"/>
      <c r="E35" s="21"/>
      <c r="F35" s="48"/>
    </row>
    <row r="36" spans="1:6" ht="15.75" x14ac:dyDescent="0.25">
      <c r="A36" s="49"/>
      <c r="B36" s="23" t="s">
        <v>31</v>
      </c>
      <c r="C36" s="19"/>
      <c r="D36" s="47"/>
      <c r="E36" s="21"/>
      <c r="F36" s="22"/>
    </row>
    <row r="37" spans="1:6" ht="15.75" x14ac:dyDescent="0.25">
      <c r="A37" s="49"/>
      <c r="B37" s="23"/>
      <c r="C37" s="19"/>
      <c r="D37" s="47"/>
      <c r="E37" s="21"/>
      <c r="F37" s="22"/>
    </row>
    <row r="38" spans="1:6" ht="15.75" x14ac:dyDescent="0.25">
      <c r="A38" s="29">
        <v>5</v>
      </c>
      <c r="B38" s="25" t="s">
        <v>32</v>
      </c>
      <c r="C38" s="19"/>
      <c r="D38" s="47"/>
      <c r="E38" s="21"/>
      <c r="F38" s="22"/>
    </row>
    <row r="39" spans="1:6" ht="15.75" x14ac:dyDescent="0.25">
      <c r="A39" s="17" t="s">
        <v>13</v>
      </c>
      <c r="B39" s="26" t="s">
        <v>33</v>
      </c>
      <c r="C39" s="19"/>
      <c r="D39" s="47"/>
      <c r="E39" s="21"/>
      <c r="F39" s="22"/>
    </row>
    <row r="40" spans="1:6" ht="15.75" x14ac:dyDescent="0.25">
      <c r="A40" s="17"/>
      <c r="B40" s="26" t="s">
        <v>15</v>
      </c>
      <c r="C40" s="27" t="s">
        <v>16</v>
      </c>
      <c r="D40" s="50">
        <v>1880</v>
      </c>
      <c r="E40" s="21"/>
      <c r="F40" s="22">
        <f>E40*D40</f>
        <v>0</v>
      </c>
    </row>
    <row r="41" spans="1:6" ht="15.75" x14ac:dyDescent="0.25">
      <c r="A41" s="17" t="s">
        <v>17</v>
      </c>
      <c r="B41" s="26" t="s">
        <v>34</v>
      </c>
      <c r="C41" s="27"/>
      <c r="D41" s="50"/>
      <c r="E41" s="21"/>
      <c r="F41" s="22"/>
    </row>
    <row r="42" spans="1:6" ht="15.75" x14ac:dyDescent="0.25">
      <c r="A42" s="33"/>
      <c r="B42" s="26" t="s">
        <v>15</v>
      </c>
      <c r="C42" s="27" t="s">
        <v>16</v>
      </c>
      <c r="D42" s="50">
        <v>40</v>
      </c>
      <c r="E42" s="21"/>
      <c r="F42" s="22">
        <f>E42*D42</f>
        <v>0</v>
      </c>
    </row>
    <row r="43" spans="1:6" ht="15.75" x14ac:dyDescent="0.25">
      <c r="A43" s="17"/>
      <c r="B43" s="26"/>
      <c r="C43" s="27"/>
      <c r="D43" s="50"/>
      <c r="E43" s="21"/>
      <c r="F43" s="22"/>
    </row>
    <row r="44" spans="1:6" ht="15.75" x14ac:dyDescent="0.25">
      <c r="A44" s="29">
        <v>6</v>
      </c>
      <c r="B44" s="25" t="s">
        <v>35</v>
      </c>
      <c r="C44" s="19"/>
      <c r="D44" s="47"/>
      <c r="E44" s="21"/>
      <c r="F44" s="22"/>
    </row>
    <row r="45" spans="1:6" ht="15.75" x14ac:dyDescent="0.25">
      <c r="A45" s="33"/>
      <c r="B45" s="26" t="s">
        <v>29</v>
      </c>
      <c r="C45" s="27" t="s">
        <v>30</v>
      </c>
      <c r="D45" s="50">
        <v>165</v>
      </c>
      <c r="E45" s="21"/>
      <c r="F45" s="22">
        <f>E45*D45</f>
        <v>0</v>
      </c>
    </row>
    <row r="46" spans="1:6" ht="15.75" x14ac:dyDescent="0.25">
      <c r="A46" s="33"/>
      <c r="B46" s="26"/>
      <c r="C46" s="27"/>
      <c r="D46" s="47"/>
      <c r="E46" s="21"/>
      <c r="F46" s="22"/>
    </row>
    <row r="47" spans="1:6" ht="15.75" x14ac:dyDescent="0.25">
      <c r="A47" s="29">
        <v>7</v>
      </c>
      <c r="B47" s="25" t="s">
        <v>36</v>
      </c>
      <c r="C47" s="19"/>
      <c r="D47" s="47"/>
      <c r="E47" s="21"/>
      <c r="F47" s="22"/>
    </row>
    <row r="48" spans="1:6" ht="15.75" x14ac:dyDescent="0.25">
      <c r="A48" s="17"/>
      <c r="B48" s="26" t="s">
        <v>29</v>
      </c>
      <c r="C48" s="27" t="s">
        <v>30</v>
      </c>
      <c r="D48" s="50">
        <v>10</v>
      </c>
      <c r="E48" s="21"/>
      <c r="F48" s="22">
        <f>E48*D48</f>
        <v>0</v>
      </c>
    </row>
    <row r="49" spans="1:6" ht="15.75" x14ac:dyDescent="0.25">
      <c r="A49" s="33"/>
      <c r="B49" s="37"/>
      <c r="C49" s="19"/>
      <c r="D49" s="47"/>
      <c r="E49" s="21"/>
      <c r="F49" s="22"/>
    </row>
    <row r="50" spans="1:6" ht="15.75" x14ac:dyDescent="0.25">
      <c r="A50" s="29">
        <v>8</v>
      </c>
      <c r="B50" s="25" t="s">
        <v>37</v>
      </c>
      <c r="C50" s="33"/>
      <c r="D50" s="20"/>
      <c r="E50" s="21"/>
      <c r="F50" s="22"/>
    </row>
    <row r="51" spans="1:6" ht="15.75" x14ac:dyDescent="0.25">
      <c r="A51" s="17" t="s">
        <v>13</v>
      </c>
      <c r="B51" s="26" t="s">
        <v>38</v>
      </c>
      <c r="C51" s="19"/>
      <c r="D51" s="50"/>
      <c r="E51" s="21"/>
      <c r="F51" s="22"/>
    </row>
    <row r="52" spans="1:6" ht="15.75" x14ac:dyDescent="0.25">
      <c r="A52" s="17"/>
      <c r="B52" s="26" t="s">
        <v>29</v>
      </c>
      <c r="C52" s="27" t="s">
        <v>30</v>
      </c>
      <c r="D52" s="50">
        <v>8</v>
      </c>
      <c r="E52" s="21"/>
      <c r="F52" s="22">
        <f>E52*D52</f>
        <v>0</v>
      </c>
    </row>
    <row r="53" spans="1:6" ht="15.75" x14ac:dyDescent="0.25">
      <c r="A53" s="17" t="s">
        <v>17</v>
      </c>
      <c r="B53" s="26" t="s">
        <v>39</v>
      </c>
      <c r="C53" s="19"/>
      <c r="D53" s="50"/>
      <c r="E53" s="21"/>
      <c r="F53" s="22"/>
    </row>
    <row r="54" spans="1:6" ht="15.75" x14ac:dyDescent="0.25">
      <c r="A54" s="17"/>
      <c r="B54" s="26" t="s">
        <v>29</v>
      </c>
      <c r="C54" s="27" t="s">
        <v>30</v>
      </c>
      <c r="D54" s="50">
        <v>36</v>
      </c>
      <c r="E54" s="21"/>
      <c r="F54" s="22">
        <f>E54*D54</f>
        <v>0</v>
      </c>
    </row>
    <row r="55" spans="1:6" ht="16.5" thickBot="1" x14ac:dyDescent="0.3">
      <c r="A55" s="36"/>
      <c r="B55" s="37"/>
      <c r="C55" s="19"/>
      <c r="D55" s="47"/>
      <c r="E55" s="21"/>
      <c r="F55" s="39"/>
    </row>
    <row r="56" spans="1:6" ht="19.5" thickBot="1" x14ac:dyDescent="0.3">
      <c r="A56" s="40" t="s">
        <v>177</v>
      </c>
      <c r="B56" s="41"/>
      <c r="C56" s="41"/>
      <c r="D56" s="41"/>
      <c r="E56" s="42"/>
      <c r="F56" s="43">
        <f>SUM(F38:F55)</f>
        <v>0</v>
      </c>
    </row>
    <row r="57" spans="1:6" ht="15.75" x14ac:dyDescent="0.25">
      <c r="A57" s="44"/>
      <c r="B57" s="46"/>
      <c r="C57" s="46"/>
      <c r="D57" s="47"/>
      <c r="E57" s="21"/>
      <c r="F57" s="48"/>
    </row>
    <row r="58" spans="1:6" ht="15.75" x14ac:dyDescent="0.25">
      <c r="A58" s="17"/>
      <c r="B58" s="51" t="s">
        <v>40</v>
      </c>
      <c r="C58" s="19"/>
      <c r="D58" s="47"/>
      <c r="E58" s="21"/>
      <c r="F58" s="22"/>
    </row>
    <row r="59" spans="1:6" ht="15.75" x14ac:dyDescent="0.25">
      <c r="A59" s="17"/>
      <c r="B59" s="51"/>
      <c r="C59" s="19"/>
      <c r="D59" s="47"/>
      <c r="E59" s="21"/>
      <c r="F59" s="22"/>
    </row>
    <row r="60" spans="1:6" ht="15.75" x14ac:dyDescent="0.25">
      <c r="A60" s="29">
        <v>9</v>
      </c>
      <c r="B60" s="52" t="s">
        <v>41</v>
      </c>
      <c r="C60" s="27"/>
      <c r="D60" s="50"/>
      <c r="E60" s="21"/>
      <c r="F60" s="22"/>
    </row>
    <row r="61" spans="1:6" ht="15.75" x14ac:dyDescent="0.25">
      <c r="A61" s="17"/>
      <c r="B61" s="26" t="s">
        <v>10</v>
      </c>
      <c r="C61" s="27" t="s">
        <v>11</v>
      </c>
      <c r="D61" s="50">
        <v>57</v>
      </c>
      <c r="E61" s="21"/>
      <c r="F61" s="22">
        <f>E61*D61</f>
        <v>0</v>
      </c>
    </row>
    <row r="62" spans="1:6" ht="15.75" x14ac:dyDescent="0.25">
      <c r="A62" s="17"/>
      <c r="B62" s="53"/>
      <c r="C62" s="27"/>
      <c r="D62" s="50"/>
      <c r="E62" s="21"/>
      <c r="F62" s="22"/>
    </row>
    <row r="63" spans="1:6" ht="15.75" x14ac:dyDescent="0.25">
      <c r="A63" s="29">
        <v>10</v>
      </c>
      <c r="B63" s="52" t="s">
        <v>42</v>
      </c>
      <c r="C63" s="27"/>
      <c r="D63" s="50"/>
      <c r="E63" s="21"/>
      <c r="F63" s="22"/>
    </row>
    <row r="64" spans="1:6" ht="15.75" x14ac:dyDescent="0.25">
      <c r="A64" s="17"/>
      <c r="B64" s="26" t="s">
        <v>10</v>
      </c>
      <c r="C64" s="27" t="s">
        <v>11</v>
      </c>
      <c r="D64" s="50">
        <v>3</v>
      </c>
      <c r="E64" s="21"/>
      <c r="F64" s="22">
        <f>E64*D64</f>
        <v>0</v>
      </c>
    </row>
    <row r="65" spans="1:6" ht="15.75" x14ac:dyDescent="0.25">
      <c r="A65" s="17"/>
      <c r="B65" s="53"/>
      <c r="C65" s="27"/>
      <c r="D65" s="50"/>
      <c r="E65" s="21"/>
      <c r="F65" s="22"/>
    </row>
    <row r="66" spans="1:6" ht="15.75" x14ac:dyDescent="0.25">
      <c r="A66" s="29">
        <v>11</v>
      </c>
      <c r="B66" s="52" t="s">
        <v>43</v>
      </c>
      <c r="C66" s="19"/>
      <c r="D66" s="47"/>
      <c r="E66" s="21"/>
      <c r="F66" s="22"/>
    </row>
    <row r="67" spans="1:6" ht="15.75" x14ac:dyDescent="0.25">
      <c r="A67" s="17"/>
      <c r="B67" s="26" t="s">
        <v>10</v>
      </c>
      <c r="C67" s="27" t="s">
        <v>11</v>
      </c>
      <c r="D67" s="50">
        <v>12</v>
      </c>
      <c r="E67" s="21"/>
      <c r="F67" s="22">
        <f>E67*D67</f>
        <v>0</v>
      </c>
    </row>
    <row r="68" spans="1:6" ht="15.75" x14ac:dyDescent="0.25">
      <c r="A68" s="17"/>
      <c r="B68" s="53"/>
      <c r="C68" s="27"/>
      <c r="D68" s="50"/>
      <c r="E68" s="21"/>
      <c r="F68" s="22"/>
    </row>
    <row r="69" spans="1:6" ht="15.75" x14ac:dyDescent="0.25">
      <c r="A69" s="29">
        <v>12</v>
      </c>
      <c r="B69" s="52" t="s">
        <v>44</v>
      </c>
      <c r="C69" s="19"/>
      <c r="D69" s="47"/>
      <c r="E69" s="21"/>
      <c r="F69" s="22"/>
    </row>
    <row r="70" spans="1:6" ht="15.75" x14ac:dyDescent="0.25">
      <c r="A70" s="17"/>
      <c r="B70" s="26" t="s">
        <v>10</v>
      </c>
      <c r="C70" s="27" t="s">
        <v>11</v>
      </c>
      <c r="D70" s="50">
        <v>118</v>
      </c>
      <c r="E70" s="21"/>
      <c r="F70" s="22">
        <f>E70*D70</f>
        <v>0</v>
      </c>
    </row>
    <row r="71" spans="1:6" ht="15.75" x14ac:dyDescent="0.25">
      <c r="A71" s="17"/>
      <c r="B71" s="53"/>
      <c r="C71" s="27"/>
      <c r="D71" s="50"/>
      <c r="E71" s="21"/>
      <c r="F71" s="22"/>
    </row>
    <row r="72" spans="1:6" ht="15.75" x14ac:dyDescent="0.25">
      <c r="A72" s="29">
        <v>13</v>
      </c>
      <c r="B72" s="52" t="s">
        <v>45</v>
      </c>
      <c r="C72" s="19"/>
      <c r="D72" s="47"/>
      <c r="E72" s="21"/>
      <c r="F72" s="22"/>
    </row>
    <row r="73" spans="1:6" ht="15.75" x14ac:dyDescent="0.25">
      <c r="A73" s="17"/>
      <c r="B73" s="26" t="s">
        <v>10</v>
      </c>
      <c r="C73" s="27" t="s">
        <v>11</v>
      </c>
      <c r="D73" s="50">
        <v>3</v>
      </c>
      <c r="E73" s="21"/>
      <c r="F73" s="22">
        <f>E73*D73</f>
        <v>0</v>
      </c>
    </row>
    <row r="74" spans="1:6" ht="15.75" x14ac:dyDescent="0.25">
      <c r="A74" s="17"/>
      <c r="B74" s="53"/>
      <c r="C74" s="27"/>
      <c r="D74" s="50"/>
      <c r="E74" s="21"/>
      <c r="F74" s="22"/>
    </row>
    <row r="75" spans="1:6" ht="15.75" x14ac:dyDescent="0.25">
      <c r="A75" s="29">
        <v>14</v>
      </c>
      <c r="B75" s="52" t="s">
        <v>46</v>
      </c>
      <c r="C75" s="19"/>
      <c r="D75" s="47"/>
      <c r="E75" s="21"/>
      <c r="F75" s="22"/>
    </row>
    <row r="76" spans="1:6" ht="15.75" x14ac:dyDescent="0.25">
      <c r="A76" s="17"/>
      <c r="B76" s="26" t="s">
        <v>10</v>
      </c>
      <c r="C76" s="27" t="s">
        <v>11</v>
      </c>
      <c r="D76" s="50">
        <v>16</v>
      </c>
      <c r="E76" s="21"/>
      <c r="F76" s="22">
        <f>E76*D76</f>
        <v>0</v>
      </c>
    </row>
    <row r="77" spans="1:6" ht="15.75" x14ac:dyDescent="0.25">
      <c r="A77" s="17"/>
      <c r="B77" s="53"/>
      <c r="C77" s="27"/>
      <c r="D77" s="50"/>
      <c r="E77" s="21"/>
      <c r="F77" s="22"/>
    </row>
    <row r="78" spans="1:6" ht="15.75" x14ac:dyDescent="0.25">
      <c r="A78" s="29">
        <v>15</v>
      </c>
      <c r="B78" s="52" t="s">
        <v>47</v>
      </c>
      <c r="C78" s="27"/>
      <c r="D78" s="50"/>
      <c r="E78" s="21"/>
      <c r="F78" s="22"/>
    </row>
    <row r="79" spans="1:6" ht="15.75" x14ac:dyDescent="0.25">
      <c r="A79" s="17"/>
      <c r="B79" s="26" t="s">
        <v>10</v>
      </c>
      <c r="C79" s="27" t="s">
        <v>11</v>
      </c>
      <c r="D79" s="50">
        <v>16</v>
      </c>
      <c r="E79" s="21"/>
      <c r="F79" s="22">
        <f>E79*D79</f>
        <v>0</v>
      </c>
    </row>
    <row r="80" spans="1:6" ht="15.75" x14ac:dyDescent="0.25">
      <c r="A80" s="17"/>
      <c r="B80" s="53"/>
      <c r="C80" s="27"/>
      <c r="D80" s="50"/>
      <c r="E80" s="21"/>
      <c r="F80" s="22"/>
    </row>
    <row r="81" spans="1:6" ht="15.75" x14ac:dyDescent="0.25">
      <c r="A81" s="29">
        <v>16</v>
      </c>
      <c r="B81" s="52" t="s">
        <v>48</v>
      </c>
      <c r="C81" s="27"/>
      <c r="D81" s="50"/>
      <c r="E81" s="21"/>
      <c r="F81" s="22"/>
    </row>
    <row r="82" spans="1:6" ht="15.75" x14ac:dyDescent="0.25">
      <c r="A82" s="17"/>
      <c r="B82" s="26" t="s">
        <v>10</v>
      </c>
      <c r="C82" s="27" t="s">
        <v>11</v>
      </c>
      <c r="D82" s="50">
        <v>11</v>
      </c>
      <c r="E82" s="21"/>
      <c r="F82" s="22">
        <f>E82*D82</f>
        <v>0</v>
      </c>
    </row>
    <row r="83" spans="1:6" ht="15.75" x14ac:dyDescent="0.25">
      <c r="A83" s="17"/>
      <c r="B83" s="53"/>
      <c r="C83" s="27"/>
      <c r="D83" s="50"/>
      <c r="E83" s="21"/>
      <c r="F83" s="22"/>
    </row>
    <row r="84" spans="1:6" ht="15.75" x14ac:dyDescent="0.25">
      <c r="A84" s="29">
        <v>17</v>
      </c>
      <c r="B84" s="52" t="s">
        <v>49</v>
      </c>
      <c r="C84" s="27"/>
      <c r="D84" s="50"/>
      <c r="E84" s="21"/>
      <c r="F84" s="22"/>
    </row>
    <row r="85" spans="1:6" ht="15.75" x14ac:dyDescent="0.25">
      <c r="A85" s="17"/>
      <c r="B85" s="53" t="s">
        <v>50</v>
      </c>
      <c r="C85" s="27" t="s">
        <v>51</v>
      </c>
      <c r="D85" s="50">
        <v>146</v>
      </c>
      <c r="E85" s="21"/>
      <c r="F85" s="22">
        <f>E85*D85</f>
        <v>0</v>
      </c>
    </row>
    <row r="86" spans="1:6" ht="15.75" x14ac:dyDescent="0.25">
      <c r="A86" s="17"/>
      <c r="B86" s="53"/>
      <c r="C86" s="27"/>
      <c r="D86" s="50"/>
      <c r="E86" s="21"/>
      <c r="F86" s="22"/>
    </row>
    <row r="87" spans="1:6" ht="15.75" x14ac:dyDescent="0.25">
      <c r="A87" s="29">
        <v>18</v>
      </c>
      <c r="B87" s="52" t="s">
        <v>52</v>
      </c>
      <c r="C87" s="27"/>
      <c r="D87" s="50"/>
      <c r="E87" s="21"/>
      <c r="F87" s="22"/>
    </row>
    <row r="88" spans="1:6" ht="15.75" x14ac:dyDescent="0.25">
      <c r="A88" s="17"/>
      <c r="B88" s="53" t="s">
        <v>29</v>
      </c>
      <c r="C88" s="27" t="s">
        <v>30</v>
      </c>
      <c r="D88" s="50">
        <v>60</v>
      </c>
      <c r="E88" s="21"/>
      <c r="F88" s="22">
        <f>E88*D88</f>
        <v>0</v>
      </c>
    </row>
    <row r="89" spans="1:6" ht="15.75" x14ac:dyDescent="0.25">
      <c r="A89" s="17"/>
      <c r="B89" s="53"/>
      <c r="C89" s="27"/>
      <c r="D89" s="50"/>
      <c r="E89" s="21"/>
      <c r="F89" s="22"/>
    </row>
    <row r="90" spans="1:6" ht="15.75" x14ac:dyDescent="0.25">
      <c r="A90" s="29">
        <v>19</v>
      </c>
      <c r="B90" s="52" t="s">
        <v>53</v>
      </c>
      <c r="C90" s="27"/>
      <c r="D90" s="50"/>
      <c r="E90" s="21"/>
      <c r="F90" s="22"/>
    </row>
    <row r="91" spans="1:6" ht="15.75" x14ac:dyDescent="0.25">
      <c r="A91" s="17"/>
      <c r="B91" s="53" t="s">
        <v>29</v>
      </c>
      <c r="C91" s="27" t="s">
        <v>30</v>
      </c>
      <c r="D91" s="50">
        <v>55</v>
      </c>
      <c r="E91" s="21"/>
      <c r="F91" s="22">
        <f>E91*D91</f>
        <v>0</v>
      </c>
    </row>
    <row r="92" spans="1:6" ht="15.75" x14ac:dyDescent="0.25">
      <c r="A92" s="17"/>
      <c r="B92" s="53"/>
      <c r="C92" s="27"/>
      <c r="D92" s="50"/>
      <c r="E92" s="21"/>
      <c r="F92" s="22"/>
    </row>
    <row r="93" spans="1:6" ht="15.75" x14ac:dyDescent="0.25">
      <c r="A93" s="29">
        <v>20</v>
      </c>
      <c r="B93" s="52" t="s">
        <v>54</v>
      </c>
      <c r="C93" s="27"/>
      <c r="D93" s="50"/>
      <c r="E93" s="21"/>
      <c r="F93" s="22"/>
    </row>
    <row r="94" spans="1:6" ht="15.75" x14ac:dyDescent="0.25">
      <c r="A94" s="17"/>
      <c r="B94" s="53" t="s">
        <v>29</v>
      </c>
      <c r="C94" s="27" t="s">
        <v>30</v>
      </c>
      <c r="D94" s="50">
        <v>55</v>
      </c>
      <c r="E94" s="21"/>
      <c r="F94" s="22">
        <f>E94*D94</f>
        <v>0</v>
      </c>
    </row>
    <row r="95" spans="1:6" ht="16.5" thickBot="1" x14ac:dyDescent="0.3">
      <c r="A95" s="54"/>
      <c r="B95" s="53"/>
      <c r="C95" s="27"/>
      <c r="D95" s="50"/>
      <c r="E95" s="21"/>
      <c r="F95" s="22"/>
    </row>
    <row r="96" spans="1:6" ht="19.5" thickBot="1" x14ac:dyDescent="0.3">
      <c r="A96" s="40" t="s">
        <v>178</v>
      </c>
      <c r="B96" s="41"/>
      <c r="C96" s="41"/>
      <c r="D96" s="41"/>
      <c r="E96" s="42"/>
      <c r="F96" s="43">
        <f>SUM(F59:F94)</f>
        <v>0</v>
      </c>
    </row>
    <row r="97" spans="1:6" ht="15.75" x14ac:dyDescent="0.25">
      <c r="A97" s="44"/>
      <c r="B97" s="46"/>
      <c r="C97" s="45"/>
      <c r="D97" s="20"/>
      <c r="E97" s="55"/>
      <c r="F97" s="22"/>
    </row>
    <row r="98" spans="1:6" ht="15.75" x14ac:dyDescent="0.25">
      <c r="A98" s="17"/>
      <c r="B98" s="23" t="s">
        <v>55</v>
      </c>
      <c r="C98" s="17"/>
      <c r="D98" s="28"/>
      <c r="E98" s="55"/>
      <c r="F98" s="22"/>
    </row>
    <row r="99" spans="1:6" ht="15.75" x14ac:dyDescent="0.25">
      <c r="A99" s="17"/>
      <c r="B99" s="23"/>
      <c r="C99" s="17"/>
      <c r="D99" s="28"/>
      <c r="E99" s="55"/>
      <c r="F99" s="22"/>
    </row>
    <row r="100" spans="1:6" ht="15.75" x14ac:dyDescent="0.25">
      <c r="A100" s="29">
        <v>21</v>
      </c>
      <c r="B100" s="25" t="s">
        <v>56</v>
      </c>
      <c r="C100" s="17"/>
      <c r="D100" s="24"/>
      <c r="E100" s="55"/>
      <c r="F100" s="22"/>
    </row>
    <row r="101" spans="1:6" ht="15.75" x14ac:dyDescent="0.25">
      <c r="A101" s="17"/>
      <c r="B101" s="26" t="s">
        <v>29</v>
      </c>
      <c r="C101" s="17" t="s">
        <v>30</v>
      </c>
      <c r="D101" s="28">
        <v>19</v>
      </c>
      <c r="E101" s="21"/>
      <c r="F101" s="22">
        <f>E101*D101</f>
        <v>0</v>
      </c>
    </row>
    <row r="102" spans="1:6" ht="15.75" x14ac:dyDescent="0.25">
      <c r="A102" s="17"/>
      <c r="B102" s="26"/>
      <c r="C102" s="17"/>
      <c r="D102" s="28"/>
      <c r="E102" s="21"/>
      <c r="F102" s="22"/>
    </row>
    <row r="103" spans="1:6" ht="15.75" x14ac:dyDescent="0.25">
      <c r="A103" s="29">
        <v>22</v>
      </c>
      <c r="B103" s="25" t="s">
        <v>57</v>
      </c>
      <c r="C103" s="17"/>
      <c r="D103" s="24"/>
      <c r="E103" s="21"/>
      <c r="F103" s="22"/>
    </row>
    <row r="104" spans="1:6" ht="15.75" x14ac:dyDescent="0.25">
      <c r="A104" s="17" t="s">
        <v>13</v>
      </c>
      <c r="B104" s="26" t="s">
        <v>58</v>
      </c>
      <c r="C104" s="17"/>
      <c r="D104" s="24"/>
      <c r="E104" s="21"/>
      <c r="F104" s="22"/>
    </row>
    <row r="105" spans="1:6" ht="15.75" x14ac:dyDescent="0.25">
      <c r="A105" s="17"/>
      <c r="B105" s="26" t="s">
        <v>29</v>
      </c>
      <c r="C105" s="17" t="s">
        <v>30</v>
      </c>
      <c r="D105" s="28">
        <v>34</v>
      </c>
      <c r="E105" s="21"/>
      <c r="F105" s="22">
        <f>E105*D105</f>
        <v>0</v>
      </c>
    </row>
    <row r="106" spans="1:6" ht="15.75" x14ac:dyDescent="0.25">
      <c r="A106" s="17" t="s">
        <v>17</v>
      </c>
      <c r="B106" s="26" t="s">
        <v>59</v>
      </c>
      <c r="C106" s="17"/>
      <c r="D106" s="24"/>
      <c r="E106" s="21"/>
      <c r="F106" s="22"/>
    </row>
    <row r="107" spans="1:6" ht="15.75" x14ac:dyDescent="0.25">
      <c r="A107" s="17"/>
      <c r="B107" s="26" t="s">
        <v>29</v>
      </c>
      <c r="C107" s="17" t="s">
        <v>30</v>
      </c>
      <c r="D107" s="28">
        <v>37</v>
      </c>
      <c r="E107" s="21"/>
      <c r="F107" s="22">
        <f>E107*D107</f>
        <v>0</v>
      </c>
    </row>
    <row r="108" spans="1:6" ht="15.75" x14ac:dyDescent="0.25">
      <c r="A108" s="17"/>
      <c r="B108" s="26"/>
      <c r="C108" s="17"/>
      <c r="D108" s="28"/>
      <c r="E108" s="21"/>
      <c r="F108" s="22"/>
    </row>
    <row r="109" spans="1:6" ht="15.75" x14ac:dyDescent="0.25">
      <c r="A109" s="29">
        <v>23</v>
      </c>
      <c r="B109" s="25" t="s">
        <v>60</v>
      </c>
      <c r="C109" s="17"/>
      <c r="D109" s="24"/>
      <c r="E109" s="21"/>
      <c r="F109" s="22"/>
    </row>
    <row r="110" spans="1:6" ht="15.75" x14ac:dyDescent="0.25">
      <c r="A110" s="17"/>
      <c r="B110" s="26" t="s">
        <v>29</v>
      </c>
      <c r="C110" s="17" t="s">
        <v>30</v>
      </c>
      <c r="D110" s="28">
        <v>3</v>
      </c>
      <c r="E110" s="21"/>
      <c r="F110" s="22">
        <f>E110*D110</f>
        <v>0</v>
      </c>
    </row>
    <row r="111" spans="1:6" ht="16.5" thickBot="1" x14ac:dyDescent="0.3">
      <c r="A111" s="17"/>
      <c r="B111" s="26"/>
      <c r="C111" s="17"/>
      <c r="D111" s="28"/>
      <c r="E111" s="55"/>
      <c r="F111" s="22"/>
    </row>
    <row r="112" spans="1:6" ht="19.5" thickBot="1" x14ac:dyDescent="0.3">
      <c r="A112" s="40" t="s">
        <v>179</v>
      </c>
      <c r="B112" s="41"/>
      <c r="C112" s="41"/>
      <c r="D112" s="41"/>
      <c r="E112" s="42"/>
      <c r="F112" s="56">
        <f>SUM(F98:F111)</f>
        <v>0</v>
      </c>
    </row>
    <row r="113" spans="1:6" ht="18.75" x14ac:dyDescent="0.25">
      <c r="A113" s="57"/>
      <c r="B113" s="58"/>
      <c r="C113" s="57"/>
      <c r="D113" s="59"/>
      <c r="E113" s="58"/>
      <c r="F113" s="60"/>
    </row>
    <row r="114" spans="1:6" ht="15.75" x14ac:dyDescent="0.25">
      <c r="A114" s="17"/>
      <c r="B114" s="23" t="s">
        <v>61</v>
      </c>
      <c r="C114" s="17"/>
      <c r="D114" s="28"/>
      <c r="E114" s="55"/>
      <c r="F114" s="22"/>
    </row>
    <row r="115" spans="1:6" ht="15.75" x14ac:dyDescent="0.25">
      <c r="A115" s="17"/>
      <c r="B115" s="23"/>
      <c r="C115" s="17"/>
      <c r="D115" s="28"/>
      <c r="E115" s="55"/>
      <c r="F115" s="22"/>
    </row>
    <row r="116" spans="1:6" ht="15.75" x14ac:dyDescent="0.25">
      <c r="A116" s="29">
        <v>24</v>
      </c>
      <c r="B116" s="25" t="s">
        <v>62</v>
      </c>
      <c r="C116" s="17"/>
      <c r="D116" s="28"/>
      <c r="E116" s="55"/>
      <c r="F116" s="22"/>
    </row>
    <row r="117" spans="1:6" ht="15.75" x14ac:dyDescent="0.25">
      <c r="A117" s="17"/>
      <c r="B117" s="26" t="s">
        <v>10</v>
      </c>
      <c r="C117" s="27" t="s">
        <v>11</v>
      </c>
      <c r="D117" s="28">
        <v>2</v>
      </c>
      <c r="E117" s="21"/>
      <c r="F117" s="22">
        <f>E117*D117</f>
        <v>0</v>
      </c>
    </row>
    <row r="118" spans="1:6" ht="15.75" x14ac:dyDescent="0.25">
      <c r="A118" s="34"/>
      <c r="B118" s="26"/>
      <c r="C118" s="17"/>
      <c r="D118" s="28"/>
      <c r="E118" s="21"/>
      <c r="F118" s="22"/>
    </row>
    <row r="119" spans="1:6" ht="15.75" x14ac:dyDescent="0.25">
      <c r="A119" s="29">
        <v>25</v>
      </c>
      <c r="B119" s="25" t="s">
        <v>63</v>
      </c>
      <c r="C119" s="17"/>
      <c r="D119" s="28"/>
      <c r="E119" s="21"/>
      <c r="F119" s="22"/>
    </row>
    <row r="120" spans="1:6" ht="15.75" x14ac:dyDescent="0.25">
      <c r="A120" s="17"/>
      <c r="B120" s="26" t="s">
        <v>10</v>
      </c>
      <c r="C120" s="27" t="s">
        <v>11</v>
      </c>
      <c r="D120" s="28">
        <v>1</v>
      </c>
      <c r="E120" s="21"/>
      <c r="F120" s="22">
        <f>E120*D120</f>
        <v>0</v>
      </c>
    </row>
    <row r="121" spans="1:6" ht="15.75" x14ac:dyDescent="0.25">
      <c r="A121" s="61"/>
      <c r="B121" s="62"/>
      <c r="C121" s="63"/>
      <c r="D121" s="64"/>
      <c r="E121" s="65"/>
      <c r="F121" s="66"/>
    </row>
    <row r="122" spans="1:6" ht="15.75" x14ac:dyDescent="0.25">
      <c r="A122" s="29">
        <v>26</v>
      </c>
      <c r="B122" s="25" t="s">
        <v>64</v>
      </c>
      <c r="C122" s="17"/>
      <c r="D122" s="28"/>
      <c r="E122" s="21"/>
      <c r="F122" s="22"/>
    </row>
    <row r="123" spans="1:6" ht="15.75" x14ac:dyDescent="0.25">
      <c r="A123" s="17"/>
      <c r="B123" s="26" t="s">
        <v>10</v>
      </c>
      <c r="C123" s="27" t="s">
        <v>11</v>
      </c>
      <c r="D123" s="28">
        <v>1</v>
      </c>
      <c r="E123" s="21"/>
      <c r="F123" s="22">
        <f>E123*D123</f>
        <v>0</v>
      </c>
    </row>
    <row r="124" spans="1:6" ht="15.75" x14ac:dyDescent="0.25">
      <c r="A124" s="34"/>
      <c r="B124" s="26"/>
      <c r="C124" s="17"/>
      <c r="D124" s="28"/>
      <c r="E124" s="21"/>
      <c r="F124" s="22"/>
    </row>
    <row r="125" spans="1:6" ht="15.75" x14ac:dyDescent="0.25">
      <c r="A125" s="29">
        <v>27</v>
      </c>
      <c r="B125" s="25" t="s">
        <v>65</v>
      </c>
      <c r="C125" s="17"/>
      <c r="D125" s="28"/>
      <c r="E125" s="21"/>
      <c r="F125" s="22"/>
    </row>
    <row r="126" spans="1:6" ht="15.75" x14ac:dyDescent="0.25">
      <c r="A126" s="17"/>
      <c r="B126" s="26" t="s">
        <v>10</v>
      </c>
      <c r="C126" s="27" t="s">
        <v>11</v>
      </c>
      <c r="D126" s="28">
        <v>1</v>
      </c>
      <c r="E126" s="21"/>
      <c r="F126" s="22">
        <f>E126*D126</f>
        <v>0</v>
      </c>
    </row>
    <row r="127" spans="1:6" ht="15.75" x14ac:dyDescent="0.25">
      <c r="A127" s="17"/>
      <c r="B127" s="26"/>
      <c r="C127" s="27"/>
      <c r="D127" s="28"/>
      <c r="E127" s="21"/>
      <c r="F127" s="22"/>
    </row>
    <row r="128" spans="1:6" ht="157.5" x14ac:dyDescent="0.25">
      <c r="A128" s="29">
        <v>28</v>
      </c>
      <c r="B128" s="67" t="s">
        <v>66</v>
      </c>
      <c r="C128" s="17"/>
      <c r="D128" s="28"/>
      <c r="E128" s="21"/>
      <c r="F128" s="22"/>
    </row>
    <row r="129" spans="1:6" ht="15.75" x14ac:dyDescent="0.25">
      <c r="A129" s="17"/>
      <c r="B129" s="26" t="s">
        <v>10</v>
      </c>
      <c r="C129" s="27" t="s">
        <v>11</v>
      </c>
      <c r="D129" s="28">
        <v>1</v>
      </c>
      <c r="E129" s="21"/>
      <c r="F129" s="22">
        <f>E129*D129</f>
        <v>0</v>
      </c>
    </row>
    <row r="130" spans="1:6" ht="15.75" x14ac:dyDescent="0.25">
      <c r="A130" s="17"/>
      <c r="B130" s="68"/>
      <c r="C130" s="17"/>
      <c r="D130" s="28"/>
      <c r="E130" s="21"/>
      <c r="F130" s="22"/>
    </row>
    <row r="131" spans="1:6" ht="15.75" x14ac:dyDescent="0.25">
      <c r="A131" s="29">
        <v>29</v>
      </c>
      <c r="B131" s="52" t="s">
        <v>67</v>
      </c>
      <c r="C131" s="17"/>
      <c r="D131" s="28"/>
      <c r="E131" s="21"/>
      <c r="F131" s="22"/>
    </row>
    <row r="132" spans="1:6" ht="15.75" x14ac:dyDescent="0.25">
      <c r="A132" s="17"/>
      <c r="B132" s="26" t="s">
        <v>29</v>
      </c>
      <c r="C132" s="27" t="s">
        <v>30</v>
      </c>
      <c r="D132" s="28">
        <v>10</v>
      </c>
      <c r="E132" s="21"/>
      <c r="F132" s="22">
        <f>E132*D132</f>
        <v>0</v>
      </c>
    </row>
    <row r="133" spans="1:6" ht="16.5" thickBot="1" x14ac:dyDescent="0.3">
      <c r="A133" s="17"/>
      <c r="B133" s="53"/>
      <c r="C133" s="17"/>
      <c r="D133" s="28"/>
      <c r="E133" s="55"/>
      <c r="F133" s="22"/>
    </row>
    <row r="134" spans="1:6" ht="19.5" thickBot="1" x14ac:dyDescent="0.3">
      <c r="A134" s="40" t="s">
        <v>180</v>
      </c>
      <c r="B134" s="41"/>
      <c r="C134" s="41"/>
      <c r="D134" s="41"/>
      <c r="E134" s="42"/>
      <c r="F134" s="56">
        <f>SUM(F114:F133)</f>
        <v>0</v>
      </c>
    </row>
    <row r="135" spans="1:6" ht="19.5" thickBot="1" x14ac:dyDescent="0.3">
      <c r="A135" s="69"/>
      <c r="B135" s="70"/>
      <c r="C135" s="70"/>
      <c r="D135" s="70"/>
      <c r="E135" s="71"/>
      <c r="F135" s="56"/>
    </row>
    <row r="136" spans="1:6" ht="19.5" thickBot="1" x14ac:dyDescent="0.3">
      <c r="A136" s="40" t="s">
        <v>181</v>
      </c>
      <c r="B136" s="41"/>
      <c r="C136" s="41"/>
      <c r="D136" s="41"/>
      <c r="E136" s="42"/>
      <c r="F136" s="56">
        <f>F134+F112+F96+F56+F34</f>
        <v>0</v>
      </c>
    </row>
    <row r="137" spans="1:6" ht="18.75" x14ac:dyDescent="0.3">
      <c r="A137" s="72"/>
      <c r="B137" s="12"/>
      <c r="C137" s="13"/>
      <c r="D137" s="14"/>
      <c r="E137" s="15"/>
      <c r="F137" s="16"/>
    </row>
    <row r="138" spans="1:6" ht="18.75" x14ac:dyDescent="0.3">
      <c r="A138" s="11" t="s">
        <v>68</v>
      </c>
      <c r="B138" s="73" t="s">
        <v>69</v>
      </c>
      <c r="C138" s="13"/>
      <c r="D138" s="14"/>
      <c r="E138" s="15"/>
      <c r="F138" s="16"/>
    </row>
    <row r="139" spans="1:6" ht="18.75" x14ac:dyDescent="0.3">
      <c r="A139" s="74"/>
      <c r="B139" s="12"/>
      <c r="C139" s="13"/>
      <c r="D139" s="14"/>
      <c r="E139" s="15"/>
      <c r="F139" s="16"/>
    </row>
    <row r="140" spans="1:6" ht="18.75" x14ac:dyDescent="0.3">
      <c r="A140" s="29"/>
      <c r="B140" s="12" t="s">
        <v>8</v>
      </c>
      <c r="C140" s="13"/>
      <c r="D140" s="14"/>
      <c r="E140" s="15"/>
      <c r="F140" s="16"/>
    </row>
    <row r="141" spans="1:6" ht="18.75" x14ac:dyDescent="0.3">
      <c r="A141" s="74"/>
      <c r="B141" s="12"/>
      <c r="C141" s="13"/>
      <c r="D141" s="14"/>
      <c r="E141" s="15"/>
      <c r="F141" s="16"/>
    </row>
    <row r="142" spans="1:6" ht="15.75" x14ac:dyDescent="0.25">
      <c r="A142" s="29">
        <v>30</v>
      </c>
      <c r="B142" s="25" t="s">
        <v>70</v>
      </c>
      <c r="C142" s="19"/>
      <c r="D142" s="20"/>
      <c r="E142" s="21"/>
      <c r="F142" s="22"/>
    </row>
    <row r="143" spans="1:6" ht="15.75" x14ac:dyDescent="0.25">
      <c r="A143" s="17" t="s">
        <v>13</v>
      </c>
      <c r="B143" s="26" t="s">
        <v>71</v>
      </c>
      <c r="C143" s="30"/>
      <c r="D143" s="31"/>
      <c r="E143" s="21"/>
      <c r="F143" s="22"/>
    </row>
    <row r="144" spans="1:6" ht="15.75" x14ac:dyDescent="0.25">
      <c r="A144" s="17"/>
      <c r="B144" s="26" t="s">
        <v>15</v>
      </c>
      <c r="C144" s="17" t="s">
        <v>16</v>
      </c>
      <c r="D144" s="32">
        <v>200</v>
      </c>
      <c r="E144" s="21"/>
      <c r="F144" s="22">
        <f>E144*D144</f>
        <v>0</v>
      </c>
    </row>
    <row r="145" spans="1:6" ht="15.75" x14ac:dyDescent="0.25">
      <c r="A145" s="17" t="s">
        <v>17</v>
      </c>
      <c r="B145" s="26" t="s">
        <v>72</v>
      </c>
      <c r="C145" s="17"/>
      <c r="D145" s="32"/>
      <c r="E145" s="21"/>
      <c r="F145" s="22"/>
    </row>
    <row r="146" spans="1:6" ht="15.75" x14ac:dyDescent="0.25">
      <c r="A146" s="33"/>
      <c r="B146" s="26" t="s">
        <v>15</v>
      </c>
      <c r="C146" s="17" t="s">
        <v>16</v>
      </c>
      <c r="D146" s="32">
        <v>180</v>
      </c>
      <c r="E146" s="21"/>
      <c r="F146" s="22">
        <f>E146*D146</f>
        <v>0</v>
      </c>
    </row>
    <row r="147" spans="1:6" ht="15.75" x14ac:dyDescent="0.25">
      <c r="A147" s="17" t="s">
        <v>19</v>
      </c>
      <c r="B147" s="26" t="s">
        <v>73</v>
      </c>
      <c r="C147" s="17"/>
      <c r="D147" s="32"/>
      <c r="E147" s="21"/>
      <c r="F147" s="22"/>
    </row>
    <row r="148" spans="1:6" ht="15.75" x14ac:dyDescent="0.25">
      <c r="A148" s="17"/>
      <c r="B148" s="26" t="s">
        <v>15</v>
      </c>
      <c r="C148" s="17" t="s">
        <v>16</v>
      </c>
      <c r="D148" s="32">
        <v>85</v>
      </c>
      <c r="E148" s="21"/>
      <c r="F148" s="22">
        <f>E148*D148</f>
        <v>0</v>
      </c>
    </row>
    <row r="149" spans="1:6" ht="15.75" x14ac:dyDescent="0.25">
      <c r="A149" s="17" t="s">
        <v>21</v>
      </c>
      <c r="B149" s="26" t="s">
        <v>74</v>
      </c>
      <c r="C149" s="17"/>
      <c r="D149" s="32"/>
      <c r="E149" s="21"/>
      <c r="F149" s="22"/>
    </row>
    <row r="150" spans="1:6" ht="15.75" x14ac:dyDescent="0.25">
      <c r="A150" s="17"/>
      <c r="B150" s="26" t="s">
        <v>15</v>
      </c>
      <c r="C150" s="17" t="s">
        <v>16</v>
      </c>
      <c r="D150" s="32">
        <v>50</v>
      </c>
      <c r="E150" s="21"/>
      <c r="F150" s="22">
        <f>E150*D150</f>
        <v>0</v>
      </c>
    </row>
    <row r="151" spans="1:6" ht="15.75" x14ac:dyDescent="0.25">
      <c r="A151" s="17" t="s">
        <v>75</v>
      </c>
      <c r="B151" s="26" t="s">
        <v>76</v>
      </c>
      <c r="C151" s="17"/>
      <c r="D151" s="32"/>
      <c r="E151" s="21"/>
      <c r="F151" s="22"/>
    </row>
    <row r="152" spans="1:6" ht="15.75" x14ac:dyDescent="0.25">
      <c r="A152" s="17"/>
      <c r="B152" s="26" t="s">
        <v>15</v>
      </c>
      <c r="C152" s="17" t="s">
        <v>16</v>
      </c>
      <c r="D152" s="32">
        <v>40</v>
      </c>
      <c r="E152" s="21"/>
      <c r="F152" s="22">
        <f>E152*D152</f>
        <v>0</v>
      </c>
    </row>
    <row r="153" spans="1:6" ht="15.75" x14ac:dyDescent="0.25">
      <c r="A153" s="17" t="s">
        <v>77</v>
      </c>
      <c r="B153" s="26" t="s">
        <v>78</v>
      </c>
      <c r="C153" s="17"/>
      <c r="D153" s="32"/>
      <c r="E153" s="21"/>
      <c r="F153" s="22"/>
    </row>
    <row r="154" spans="1:6" ht="15.75" x14ac:dyDescent="0.25">
      <c r="A154" s="17"/>
      <c r="B154" s="26" t="s">
        <v>15</v>
      </c>
      <c r="C154" s="17" t="s">
        <v>16</v>
      </c>
      <c r="D154" s="32">
        <v>170</v>
      </c>
      <c r="E154" s="21"/>
      <c r="F154" s="22">
        <f>E154*D154</f>
        <v>0</v>
      </c>
    </row>
    <row r="155" spans="1:6" ht="15.75" x14ac:dyDescent="0.25">
      <c r="A155" s="17" t="s">
        <v>79</v>
      </c>
      <c r="B155" s="26" t="s">
        <v>80</v>
      </c>
      <c r="C155" s="17"/>
      <c r="D155" s="32"/>
      <c r="E155" s="21"/>
      <c r="F155" s="22"/>
    </row>
    <row r="156" spans="1:6" ht="15.75" x14ac:dyDescent="0.25">
      <c r="A156" s="17"/>
      <c r="B156" s="26" t="s">
        <v>15</v>
      </c>
      <c r="C156" s="17" t="s">
        <v>16</v>
      </c>
      <c r="D156" s="32">
        <v>60</v>
      </c>
      <c r="E156" s="21"/>
      <c r="F156" s="22">
        <f>E156*D156</f>
        <v>0</v>
      </c>
    </row>
    <row r="157" spans="1:6" ht="15.75" x14ac:dyDescent="0.25">
      <c r="A157" s="17" t="s">
        <v>81</v>
      </c>
      <c r="B157" s="26" t="s">
        <v>82</v>
      </c>
      <c r="C157" s="17"/>
      <c r="D157" s="32"/>
      <c r="E157" s="21"/>
      <c r="F157" s="22"/>
    </row>
    <row r="158" spans="1:6" ht="15.75" x14ac:dyDescent="0.25">
      <c r="A158" s="17"/>
      <c r="B158" s="26" t="s">
        <v>15</v>
      </c>
      <c r="C158" s="17" t="s">
        <v>16</v>
      </c>
      <c r="D158" s="32">
        <v>50</v>
      </c>
      <c r="E158" s="21"/>
      <c r="F158" s="22">
        <f>E158*D158</f>
        <v>0</v>
      </c>
    </row>
    <row r="159" spans="1:6" ht="15.75" x14ac:dyDescent="0.25">
      <c r="A159" s="17"/>
      <c r="B159" s="26"/>
      <c r="C159" s="27"/>
      <c r="D159" s="28"/>
      <c r="E159" s="21"/>
      <c r="F159" s="22"/>
    </row>
    <row r="160" spans="1:6" ht="15.75" x14ac:dyDescent="0.25">
      <c r="A160" s="29">
        <v>31</v>
      </c>
      <c r="B160" s="25" t="s">
        <v>83</v>
      </c>
      <c r="C160" s="27"/>
      <c r="D160" s="20"/>
      <c r="E160" s="21"/>
      <c r="F160" s="22"/>
    </row>
    <row r="161" spans="1:6" ht="15.75" x14ac:dyDescent="0.25">
      <c r="A161" s="17"/>
      <c r="B161" s="26" t="s">
        <v>29</v>
      </c>
      <c r="C161" s="27" t="s">
        <v>30</v>
      </c>
      <c r="D161" s="35">
        <v>12</v>
      </c>
      <c r="E161" s="21"/>
      <c r="F161" s="22">
        <f>E161*D161</f>
        <v>0</v>
      </c>
    </row>
    <row r="162" spans="1:6" ht="15.75" x14ac:dyDescent="0.25">
      <c r="A162" s="17"/>
      <c r="B162" s="26"/>
      <c r="C162" s="27"/>
      <c r="D162" s="35"/>
      <c r="E162" s="21"/>
      <c r="F162" s="22"/>
    </row>
    <row r="163" spans="1:6" ht="15.75" x14ac:dyDescent="0.25">
      <c r="A163" s="29">
        <v>32</v>
      </c>
      <c r="B163" s="25" t="s">
        <v>84</v>
      </c>
      <c r="C163" s="27"/>
      <c r="D163" s="20"/>
      <c r="E163" s="21"/>
      <c r="F163" s="22"/>
    </row>
    <row r="164" spans="1:6" ht="15.75" x14ac:dyDescent="0.25">
      <c r="A164" s="17"/>
      <c r="B164" s="26" t="s">
        <v>10</v>
      </c>
      <c r="C164" s="27" t="s">
        <v>11</v>
      </c>
      <c r="D164" s="35">
        <v>1</v>
      </c>
      <c r="E164" s="21"/>
      <c r="F164" s="22">
        <f>E164*D164</f>
        <v>0</v>
      </c>
    </row>
    <row r="165" spans="1:6" ht="16.5" thickBot="1" x14ac:dyDescent="0.3">
      <c r="A165" s="54"/>
      <c r="B165" s="75"/>
      <c r="C165" s="54"/>
      <c r="D165" s="76"/>
      <c r="E165" s="77"/>
      <c r="F165" s="39"/>
    </row>
    <row r="166" spans="1:6" ht="19.5" thickBot="1" x14ac:dyDescent="0.3">
      <c r="A166" s="40" t="s">
        <v>176</v>
      </c>
      <c r="B166" s="41"/>
      <c r="C166" s="41"/>
      <c r="D166" s="41"/>
      <c r="E166" s="42"/>
      <c r="F166" s="56">
        <f>SUM(F140:F164)</f>
        <v>0</v>
      </c>
    </row>
    <row r="167" spans="1:6" ht="15.75" x14ac:dyDescent="0.25">
      <c r="A167" s="78"/>
      <c r="B167" s="26"/>
      <c r="C167" s="27"/>
      <c r="D167" s="35"/>
      <c r="E167" s="21"/>
      <c r="F167" s="22"/>
    </row>
    <row r="168" spans="1:6" ht="18.75" x14ac:dyDescent="0.3">
      <c r="A168" s="74"/>
      <c r="B168" s="12" t="s">
        <v>85</v>
      </c>
      <c r="C168" s="13"/>
      <c r="D168" s="14"/>
      <c r="E168" s="15"/>
      <c r="F168" s="16"/>
    </row>
    <row r="169" spans="1:6" ht="15.75" x14ac:dyDescent="0.25">
      <c r="A169" s="17"/>
      <c r="B169" s="26"/>
      <c r="C169" s="27"/>
      <c r="D169" s="35"/>
      <c r="E169" s="21"/>
      <c r="F169" s="22"/>
    </row>
    <row r="170" spans="1:6" ht="15.75" x14ac:dyDescent="0.25">
      <c r="A170" s="29">
        <v>33</v>
      </c>
      <c r="B170" s="25" t="s">
        <v>86</v>
      </c>
      <c r="C170" s="27"/>
      <c r="D170" s="20"/>
      <c r="E170" s="21"/>
      <c r="F170" s="22"/>
    </row>
    <row r="171" spans="1:6" ht="15.75" x14ac:dyDescent="0.25">
      <c r="A171" s="17"/>
      <c r="B171" s="26" t="s">
        <v>29</v>
      </c>
      <c r="C171" s="27" t="s">
        <v>11</v>
      </c>
      <c r="D171" s="35">
        <v>1</v>
      </c>
      <c r="E171" s="21"/>
      <c r="F171" s="22">
        <f>E171*D171</f>
        <v>0</v>
      </c>
    </row>
    <row r="172" spans="1:6" ht="15.75" x14ac:dyDescent="0.25">
      <c r="A172" s="17"/>
      <c r="B172" s="26"/>
      <c r="C172" s="27"/>
      <c r="D172" s="35"/>
      <c r="E172" s="21"/>
      <c r="F172" s="22"/>
    </row>
    <row r="173" spans="1:6" ht="15.75" x14ac:dyDescent="0.25">
      <c r="A173" s="29">
        <v>34</v>
      </c>
      <c r="B173" s="25" t="s">
        <v>87</v>
      </c>
      <c r="C173" s="27"/>
      <c r="D173" s="20"/>
      <c r="E173" s="21"/>
      <c r="F173" s="22"/>
    </row>
    <row r="174" spans="1:6" ht="15.75" x14ac:dyDescent="0.25">
      <c r="A174" s="17" t="s">
        <v>13</v>
      </c>
      <c r="B174" s="26" t="s">
        <v>88</v>
      </c>
      <c r="C174" s="27"/>
      <c r="D174" s="20"/>
      <c r="E174" s="21"/>
      <c r="F174" s="22"/>
    </row>
    <row r="175" spans="1:6" ht="15.75" x14ac:dyDescent="0.25">
      <c r="A175" s="17"/>
      <c r="B175" s="26" t="s">
        <v>10</v>
      </c>
      <c r="C175" s="27" t="s">
        <v>11</v>
      </c>
      <c r="D175" s="35">
        <v>1</v>
      </c>
      <c r="E175" s="21"/>
      <c r="F175" s="22">
        <f>E175*D175</f>
        <v>0</v>
      </c>
    </row>
    <row r="176" spans="1:6" ht="15.75" x14ac:dyDescent="0.25">
      <c r="A176" s="17" t="s">
        <v>17</v>
      </c>
      <c r="B176" s="26" t="s">
        <v>89</v>
      </c>
      <c r="C176" s="27"/>
      <c r="D176" s="20"/>
      <c r="E176" s="21"/>
      <c r="F176" s="22"/>
    </row>
    <row r="177" spans="1:6" ht="15.75" x14ac:dyDescent="0.25">
      <c r="A177" s="17"/>
      <c r="B177" s="26" t="s">
        <v>10</v>
      </c>
      <c r="C177" s="27" t="s">
        <v>11</v>
      </c>
      <c r="D177" s="35">
        <v>1</v>
      </c>
      <c r="E177" s="21"/>
      <c r="F177" s="22">
        <f>E177*D177</f>
        <v>0</v>
      </c>
    </row>
    <row r="178" spans="1:6" ht="15.75" x14ac:dyDescent="0.25">
      <c r="A178" s="17" t="s">
        <v>19</v>
      </c>
      <c r="B178" s="26" t="s">
        <v>90</v>
      </c>
      <c r="C178" s="27"/>
      <c r="D178" s="20"/>
      <c r="E178" s="21"/>
      <c r="F178" s="22"/>
    </row>
    <row r="179" spans="1:6" ht="15.75" x14ac:dyDescent="0.25">
      <c r="A179" s="17"/>
      <c r="B179" s="26" t="s">
        <v>10</v>
      </c>
      <c r="C179" s="27" t="s">
        <v>11</v>
      </c>
      <c r="D179" s="35">
        <v>1</v>
      </c>
      <c r="E179" s="21"/>
      <c r="F179" s="22">
        <f>E179*D179</f>
        <v>0</v>
      </c>
    </row>
    <row r="180" spans="1:6" ht="15.75" x14ac:dyDescent="0.25">
      <c r="A180" s="17" t="s">
        <v>21</v>
      </c>
      <c r="B180" s="26" t="s">
        <v>91</v>
      </c>
      <c r="C180" s="27"/>
      <c r="D180" s="20"/>
      <c r="E180" s="21"/>
      <c r="F180" s="22"/>
    </row>
    <row r="181" spans="1:6" ht="15.75" x14ac:dyDescent="0.25">
      <c r="A181" s="17"/>
      <c r="B181" s="26" t="s">
        <v>10</v>
      </c>
      <c r="C181" s="27" t="s">
        <v>11</v>
      </c>
      <c r="D181" s="35">
        <v>1</v>
      </c>
      <c r="E181" s="21"/>
      <c r="F181" s="22">
        <f>E181*D181</f>
        <v>0</v>
      </c>
    </row>
    <row r="182" spans="1:6" ht="15.75" x14ac:dyDescent="0.25">
      <c r="A182" s="17" t="s">
        <v>75</v>
      </c>
      <c r="B182" s="26" t="s">
        <v>92</v>
      </c>
      <c r="C182" s="27"/>
      <c r="D182" s="20"/>
      <c r="E182" s="21"/>
      <c r="F182" s="22"/>
    </row>
    <row r="183" spans="1:6" ht="15.75" x14ac:dyDescent="0.25">
      <c r="A183" s="17"/>
      <c r="B183" s="26" t="s">
        <v>10</v>
      </c>
      <c r="C183" s="27" t="s">
        <v>11</v>
      </c>
      <c r="D183" s="35">
        <v>1</v>
      </c>
      <c r="E183" s="21"/>
      <c r="F183" s="22">
        <f>E183*D183</f>
        <v>0</v>
      </c>
    </row>
    <row r="184" spans="1:6" ht="15.75" x14ac:dyDescent="0.25">
      <c r="A184" s="17" t="s">
        <v>77</v>
      </c>
      <c r="B184" s="26" t="s">
        <v>93</v>
      </c>
      <c r="C184" s="27"/>
      <c r="D184" s="20"/>
      <c r="E184" s="21"/>
      <c r="F184" s="22"/>
    </row>
    <row r="185" spans="1:6" ht="15.75" x14ac:dyDescent="0.25">
      <c r="A185" s="17"/>
      <c r="B185" s="26" t="s">
        <v>10</v>
      </c>
      <c r="C185" s="27" t="s">
        <v>11</v>
      </c>
      <c r="D185" s="35">
        <v>1</v>
      </c>
      <c r="E185" s="21"/>
      <c r="F185" s="22">
        <f>E185*D185</f>
        <v>0</v>
      </c>
    </row>
    <row r="186" spans="1:6" ht="15.75" x14ac:dyDescent="0.25">
      <c r="A186" s="17" t="s">
        <v>79</v>
      </c>
      <c r="B186" s="26" t="s">
        <v>94</v>
      </c>
      <c r="C186" s="27"/>
      <c r="D186" s="20"/>
      <c r="E186" s="21"/>
      <c r="F186" s="22"/>
    </row>
    <row r="187" spans="1:6" ht="15.75" x14ac:dyDescent="0.25">
      <c r="A187" s="17"/>
      <c r="B187" s="26" t="s">
        <v>10</v>
      </c>
      <c r="C187" s="27" t="s">
        <v>11</v>
      </c>
      <c r="D187" s="35">
        <v>1</v>
      </c>
      <c r="E187" s="21"/>
      <c r="F187" s="22">
        <f>E187*D187</f>
        <v>0</v>
      </c>
    </row>
    <row r="188" spans="1:6" ht="15.75" x14ac:dyDescent="0.25">
      <c r="A188" s="17" t="s">
        <v>81</v>
      </c>
      <c r="B188" s="26" t="s">
        <v>95</v>
      </c>
      <c r="C188" s="27"/>
      <c r="D188" s="20"/>
      <c r="E188" s="21"/>
      <c r="F188" s="22"/>
    </row>
    <row r="189" spans="1:6" ht="15.75" x14ac:dyDescent="0.25">
      <c r="A189" s="63"/>
      <c r="B189" s="62" t="s">
        <v>10</v>
      </c>
      <c r="C189" s="79" t="s">
        <v>11</v>
      </c>
      <c r="D189" s="80">
        <v>1</v>
      </c>
      <c r="E189" s="65"/>
      <c r="F189" s="66">
        <f>E189*D189</f>
        <v>0</v>
      </c>
    </row>
    <row r="190" spans="1:6" ht="15.75" x14ac:dyDescent="0.25">
      <c r="A190" s="17" t="s">
        <v>96</v>
      </c>
      <c r="B190" s="26" t="s">
        <v>97</v>
      </c>
      <c r="C190" s="27"/>
      <c r="D190" s="20"/>
      <c r="E190" s="21"/>
      <c r="F190" s="22"/>
    </row>
    <row r="191" spans="1:6" ht="15.75" x14ac:dyDescent="0.25">
      <c r="A191" s="17"/>
      <c r="B191" s="26" t="s">
        <v>10</v>
      </c>
      <c r="C191" s="27" t="s">
        <v>11</v>
      </c>
      <c r="D191" s="35">
        <v>1</v>
      </c>
      <c r="E191" s="21"/>
      <c r="F191" s="22">
        <f>E191*D191</f>
        <v>0</v>
      </c>
    </row>
    <row r="192" spans="1:6" ht="15.75" x14ac:dyDescent="0.25">
      <c r="A192" s="17" t="s">
        <v>98</v>
      </c>
      <c r="B192" s="26" t="s">
        <v>99</v>
      </c>
      <c r="C192" s="17"/>
      <c r="D192" s="20"/>
      <c r="E192" s="21"/>
      <c r="F192" s="22"/>
    </row>
    <row r="193" spans="1:6" ht="15.75" x14ac:dyDescent="0.25">
      <c r="A193" s="17"/>
      <c r="B193" s="26" t="s">
        <v>10</v>
      </c>
      <c r="C193" s="27" t="s">
        <v>11</v>
      </c>
      <c r="D193" s="35">
        <v>1</v>
      </c>
      <c r="E193" s="21"/>
      <c r="F193" s="22">
        <f>E193*D193</f>
        <v>0</v>
      </c>
    </row>
    <row r="194" spans="1:6" ht="15.75" x14ac:dyDescent="0.25">
      <c r="A194" s="17" t="s">
        <v>100</v>
      </c>
      <c r="B194" s="26" t="s">
        <v>101</v>
      </c>
      <c r="C194" s="27"/>
      <c r="D194" s="20"/>
      <c r="E194" s="21"/>
      <c r="F194" s="22"/>
    </row>
    <row r="195" spans="1:6" ht="15.75" x14ac:dyDescent="0.25">
      <c r="A195" s="17"/>
      <c r="B195" s="26" t="s">
        <v>10</v>
      </c>
      <c r="C195" s="27" t="s">
        <v>11</v>
      </c>
      <c r="D195" s="35">
        <v>1</v>
      </c>
      <c r="E195" s="21"/>
      <c r="F195" s="22">
        <f>E195*D195</f>
        <v>0</v>
      </c>
    </row>
    <row r="196" spans="1:6" ht="15.75" x14ac:dyDescent="0.25">
      <c r="A196" s="17" t="s">
        <v>102</v>
      </c>
      <c r="B196" s="26" t="s">
        <v>103</v>
      </c>
      <c r="C196" s="27"/>
      <c r="D196" s="20"/>
      <c r="E196" s="21"/>
      <c r="F196" s="22"/>
    </row>
    <row r="197" spans="1:6" ht="15.75" x14ac:dyDescent="0.25">
      <c r="A197" s="17"/>
      <c r="B197" s="26" t="s">
        <v>10</v>
      </c>
      <c r="C197" s="27" t="s">
        <v>11</v>
      </c>
      <c r="D197" s="35">
        <v>1</v>
      </c>
      <c r="E197" s="21"/>
      <c r="F197" s="22">
        <f>E197*D197</f>
        <v>0</v>
      </c>
    </row>
    <row r="198" spans="1:6" ht="15.75" x14ac:dyDescent="0.25">
      <c r="A198" s="17" t="s">
        <v>104</v>
      </c>
      <c r="B198" s="26" t="s">
        <v>105</v>
      </c>
      <c r="C198" s="27"/>
      <c r="D198" s="20"/>
      <c r="E198" s="21"/>
      <c r="F198" s="22"/>
    </row>
    <row r="199" spans="1:6" ht="15.75" x14ac:dyDescent="0.25">
      <c r="A199" s="17"/>
      <c r="B199" s="26" t="s">
        <v>10</v>
      </c>
      <c r="C199" s="27" t="s">
        <v>11</v>
      </c>
      <c r="D199" s="35">
        <v>1</v>
      </c>
      <c r="E199" s="21"/>
      <c r="F199" s="22">
        <f>E199*D199</f>
        <v>0</v>
      </c>
    </row>
    <row r="200" spans="1:6" ht="15.75" x14ac:dyDescent="0.25">
      <c r="A200" s="17" t="s">
        <v>106</v>
      </c>
      <c r="B200" s="26" t="s">
        <v>107</v>
      </c>
      <c r="C200" s="27"/>
      <c r="D200" s="20"/>
      <c r="E200" s="21"/>
      <c r="F200" s="22"/>
    </row>
    <row r="201" spans="1:6" ht="15.75" x14ac:dyDescent="0.25">
      <c r="A201" s="17"/>
      <c r="B201" s="26" t="s">
        <v>10</v>
      </c>
      <c r="C201" s="27" t="s">
        <v>11</v>
      </c>
      <c r="D201" s="35">
        <v>1</v>
      </c>
      <c r="E201" s="21"/>
      <c r="F201" s="22">
        <f>E201*D201</f>
        <v>0</v>
      </c>
    </row>
    <row r="202" spans="1:6" ht="15.75" x14ac:dyDescent="0.25">
      <c r="A202" s="17" t="s">
        <v>108</v>
      </c>
      <c r="B202" s="26" t="s">
        <v>109</v>
      </c>
      <c r="C202" s="27"/>
      <c r="D202" s="20"/>
      <c r="E202" s="21"/>
      <c r="F202" s="22"/>
    </row>
    <row r="203" spans="1:6" ht="15.75" x14ac:dyDescent="0.25">
      <c r="A203" s="17"/>
      <c r="B203" s="26" t="s">
        <v>10</v>
      </c>
      <c r="C203" s="27" t="s">
        <v>11</v>
      </c>
      <c r="D203" s="35">
        <v>1</v>
      </c>
      <c r="E203" s="21"/>
      <c r="F203" s="22">
        <f>E203*D203</f>
        <v>0</v>
      </c>
    </row>
    <row r="204" spans="1:6" ht="15.75" x14ac:dyDescent="0.25">
      <c r="A204" s="17" t="s">
        <v>110</v>
      </c>
      <c r="B204" s="26" t="s">
        <v>111</v>
      </c>
      <c r="C204" s="27"/>
      <c r="D204" s="20"/>
      <c r="E204" s="21"/>
      <c r="F204" s="22"/>
    </row>
    <row r="205" spans="1:6" ht="15.75" x14ac:dyDescent="0.25">
      <c r="A205" s="17"/>
      <c r="B205" s="26" t="s">
        <v>10</v>
      </c>
      <c r="C205" s="27" t="s">
        <v>11</v>
      </c>
      <c r="D205" s="35">
        <v>1</v>
      </c>
      <c r="E205" s="21"/>
      <c r="F205" s="22">
        <f>E205*D205</f>
        <v>0</v>
      </c>
    </row>
    <row r="206" spans="1:6" ht="15.75" x14ac:dyDescent="0.25">
      <c r="A206" s="17"/>
      <c r="B206" s="26"/>
      <c r="C206" s="27"/>
      <c r="D206" s="35"/>
      <c r="E206" s="21"/>
      <c r="F206" s="22"/>
    </row>
    <row r="207" spans="1:6" ht="15.75" x14ac:dyDescent="0.25">
      <c r="A207" s="29">
        <v>35</v>
      </c>
      <c r="B207" s="25" t="s">
        <v>112</v>
      </c>
      <c r="C207" s="27"/>
      <c r="D207" s="20"/>
      <c r="E207" s="21"/>
      <c r="F207" s="22"/>
    </row>
    <row r="208" spans="1:6" ht="15.75" x14ac:dyDescent="0.25">
      <c r="A208" s="17" t="s">
        <v>13</v>
      </c>
      <c r="B208" s="26" t="s">
        <v>88</v>
      </c>
      <c r="C208" s="27"/>
      <c r="D208" s="20"/>
      <c r="E208" s="21"/>
      <c r="F208" s="22"/>
    </row>
    <row r="209" spans="1:6" ht="15.75" x14ac:dyDescent="0.25">
      <c r="A209" s="17"/>
      <c r="B209" s="26" t="s">
        <v>10</v>
      </c>
      <c r="C209" s="27" t="s">
        <v>11</v>
      </c>
      <c r="D209" s="35">
        <v>1</v>
      </c>
      <c r="E209" s="21"/>
      <c r="F209" s="22">
        <f>E209*D209</f>
        <v>0</v>
      </c>
    </row>
    <row r="210" spans="1:6" ht="15.75" x14ac:dyDescent="0.25">
      <c r="A210" s="17" t="s">
        <v>17</v>
      </c>
      <c r="B210" s="26" t="s">
        <v>89</v>
      </c>
      <c r="C210" s="27"/>
      <c r="D210" s="20"/>
      <c r="E210" s="21"/>
      <c r="F210" s="22"/>
    </row>
    <row r="211" spans="1:6" ht="15.75" x14ac:dyDescent="0.25">
      <c r="A211" s="17"/>
      <c r="B211" s="26" t="s">
        <v>10</v>
      </c>
      <c r="C211" s="27" t="s">
        <v>11</v>
      </c>
      <c r="D211" s="35">
        <v>1</v>
      </c>
      <c r="E211" s="21"/>
      <c r="F211" s="22">
        <f>E211*D211</f>
        <v>0</v>
      </c>
    </row>
    <row r="212" spans="1:6" ht="15.75" x14ac:dyDescent="0.25">
      <c r="A212" s="17" t="s">
        <v>19</v>
      </c>
      <c r="B212" s="26" t="s">
        <v>90</v>
      </c>
      <c r="C212" s="27"/>
      <c r="D212" s="20"/>
      <c r="E212" s="21"/>
      <c r="F212" s="22"/>
    </row>
    <row r="213" spans="1:6" ht="15.75" x14ac:dyDescent="0.25">
      <c r="A213" s="17"/>
      <c r="B213" s="26" t="s">
        <v>10</v>
      </c>
      <c r="C213" s="27" t="s">
        <v>11</v>
      </c>
      <c r="D213" s="35">
        <v>1</v>
      </c>
      <c r="E213" s="21"/>
      <c r="F213" s="22">
        <f>E213*D213</f>
        <v>0</v>
      </c>
    </row>
    <row r="214" spans="1:6" ht="15.75" x14ac:dyDescent="0.25">
      <c r="A214" s="17"/>
      <c r="B214" s="26"/>
      <c r="C214" s="27"/>
      <c r="D214" s="35"/>
      <c r="E214" s="21"/>
      <c r="F214" s="22"/>
    </row>
    <row r="215" spans="1:6" ht="15.75" x14ac:dyDescent="0.25">
      <c r="A215" s="29">
        <v>36</v>
      </c>
      <c r="B215" s="25" t="s">
        <v>113</v>
      </c>
      <c r="C215" s="27"/>
      <c r="D215" s="20"/>
      <c r="E215" s="21"/>
      <c r="F215" s="22"/>
    </row>
    <row r="216" spans="1:6" ht="15.75" x14ac:dyDescent="0.25">
      <c r="A216" s="17" t="s">
        <v>13</v>
      </c>
      <c r="B216" s="26" t="s">
        <v>114</v>
      </c>
      <c r="C216" s="27"/>
      <c r="D216" s="20"/>
      <c r="E216" s="21"/>
      <c r="F216" s="22"/>
    </row>
    <row r="217" spans="1:6" ht="15.75" x14ac:dyDescent="0.25">
      <c r="A217" s="17"/>
      <c r="B217" s="26" t="s">
        <v>10</v>
      </c>
      <c r="C217" s="27" t="s">
        <v>11</v>
      </c>
      <c r="D217" s="35">
        <v>49</v>
      </c>
      <c r="E217" s="21"/>
      <c r="F217" s="22">
        <f>E217*D217</f>
        <v>0</v>
      </c>
    </row>
    <row r="218" spans="1:6" ht="15.75" x14ac:dyDescent="0.25">
      <c r="A218" s="17" t="s">
        <v>17</v>
      </c>
      <c r="B218" s="26" t="s">
        <v>115</v>
      </c>
      <c r="C218" s="27"/>
      <c r="D218" s="20"/>
      <c r="E218" s="21"/>
      <c r="F218" s="22"/>
    </row>
    <row r="219" spans="1:6" ht="15.75" x14ac:dyDescent="0.25">
      <c r="A219" s="17"/>
      <c r="B219" s="26" t="s">
        <v>10</v>
      </c>
      <c r="C219" s="27" t="s">
        <v>11</v>
      </c>
      <c r="D219" s="35">
        <v>32</v>
      </c>
      <c r="E219" s="21"/>
      <c r="F219" s="22">
        <f>E219*D219</f>
        <v>0</v>
      </c>
    </row>
    <row r="220" spans="1:6" ht="15.75" x14ac:dyDescent="0.25">
      <c r="A220" s="17" t="s">
        <v>19</v>
      </c>
      <c r="B220" s="26" t="s">
        <v>116</v>
      </c>
      <c r="C220" s="27"/>
      <c r="D220" s="20"/>
      <c r="E220" s="21"/>
      <c r="F220" s="22"/>
    </row>
    <row r="221" spans="1:6" ht="15.75" x14ac:dyDescent="0.25">
      <c r="A221" s="17"/>
      <c r="B221" s="26" t="s">
        <v>10</v>
      </c>
      <c r="C221" s="27" t="s">
        <v>11</v>
      </c>
      <c r="D221" s="35">
        <v>8</v>
      </c>
      <c r="E221" s="21"/>
      <c r="F221" s="22">
        <f>E221*D221</f>
        <v>0</v>
      </c>
    </row>
    <row r="222" spans="1:6" ht="15.75" x14ac:dyDescent="0.25">
      <c r="A222" s="17" t="s">
        <v>21</v>
      </c>
      <c r="B222" s="26" t="s">
        <v>117</v>
      </c>
      <c r="C222" s="27"/>
      <c r="D222" s="20"/>
      <c r="E222" s="21"/>
      <c r="F222" s="22"/>
    </row>
    <row r="223" spans="1:6" ht="15.75" x14ac:dyDescent="0.25">
      <c r="A223" s="17"/>
      <c r="B223" s="26" t="s">
        <v>10</v>
      </c>
      <c r="C223" s="27" t="s">
        <v>11</v>
      </c>
      <c r="D223" s="35">
        <v>2</v>
      </c>
      <c r="E223" s="21"/>
      <c r="F223" s="22">
        <f>E223*D223</f>
        <v>0</v>
      </c>
    </row>
    <row r="224" spans="1:6" ht="15.75" x14ac:dyDescent="0.25">
      <c r="A224" s="17"/>
      <c r="B224" s="26"/>
      <c r="C224" s="27"/>
      <c r="D224" s="35"/>
      <c r="E224" s="21"/>
      <c r="F224" s="22"/>
    </row>
    <row r="225" spans="1:6" ht="15.75" x14ac:dyDescent="0.25">
      <c r="A225" s="29">
        <v>37</v>
      </c>
      <c r="B225" s="25" t="s">
        <v>118</v>
      </c>
      <c r="C225" s="27"/>
      <c r="D225" s="20"/>
      <c r="E225" s="21"/>
      <c r="F225" s="22"/>
    </row>
    <row r="226" spans="1:6" ht="15.75" x14ac:dyDescent="0.25">
      <c r="A226" s="17"/>
      <c r="B226" s="26" t="s">
        <v>10</v>
      </c>
      <c r="C226" s="27" t="s">
        <v>11</v>
      </c>
      <c r="D226" s="35">
        <v>9</v>
      </c>
      <c r="E226" s="21"/>
      <c r="F226" s="22">
        <f>E226*D226</f>
        <v>0</v>
      </c>
    </row>
    <row r="227" spans="1:6" ht="16.5" thickBot="1" x14ac:dyDescent="0.3">
      <c r="A227" s="54"/>
      <c r="B227" s="26"/>
      <c r="C227" s="27"/>
      <c r="D227" s="35"/>
      <c r="E227" s="21"/>
      <c r="F227" s="22"/>
    </row>
    <row r="228" spans="1:6" ht="19.5" thickBot="1" x14ac:dyDescent="0.3">
      <c r="A228" s="40" t="s">
        <v>182</v>
      </c>
      <c r="B228" s="41"/>
      <c r="C228" s="41"/>
      <c r="D228" s="41"/>
      <c r="E228" s="42"/>
      <c r="F228" s="56">
        <f>SUM(F169:F227)</f>
        <v>0</v>
      </c>
    </row>
    <row r="229" spans="1:6" ht="15.75" x14ac:dyDescent="0.25">
      <c r="A229" s="78"/>
      <c r="B229" s="26"/>
      <c r="C229" s="27"/>
      <c r="D229" s="35"/>
      <c r="E229" s="21"/>
      <c r="F229" s="22"/>
    </row>
    <row r="230" spans="1:6" ht="18.75" x14ac:dyDescent="0.3">
      <c r="A230" s="74"/>
      <c r="B230" s="12" t="s">
        <v>119</v>
      </c>
      <c r="C230" s="13"/>
      <c r="D230" s="14"/>
      <c r="E230" s="15"/>
      <c r="F230" s="16"/>
    </row>
    <row r="231" spans="1:6" ht="15.75" x14ac:dyDescent="0.25">
      <c r="A231" s="17"/>
      <c r="B231" s="26"/>
      <c r="C231" s="27"/>
      <c r="D231" s="35"/>
      <c r="E231" s="21"/>
      <c r="F231" s="22"/>
    </row>
    <row r="232" spans="1:6" ht="15.75" x14ac:dyDescent="0.25">
      <c r="A232" s="29">
        <v>38</v>
      </c>
      <c r="B232" s="25" t="s">
        <v>120</v>
      </c>
      <c r="C232" s="27"/>
      <c r="D232" s="20"/>
      <c r="E232" s="21"/>
      <c r="F232" s="22"/>
    </row>
    <row r="233" spans="1:6" ht="15.75" x14ac:dyDescent="0.25">
      <c r="A233" s="17"/>
      <c r="B233" s="26" t="s">
        <v>29</v>
      </c>
      <c r="C233" s="27" t="s">
        <v>30</v>
      </c>
      <c r="D233" s="35">
        <v>2</v>
      </c>
      <c r="E233" s="21"/>
      <c r="F233" s="22">
        <f>E233*D233</f>
        <v>0</v>
      </c>
    </row>
    <row r="234" spans="1:6" ht="15.75" x14ac:dyDescent="0.25">
      <c r="A234" s="17"/>
      <c r="B234" s="26"/>
      <c r="C234" s="27"/>
      <c r="D234" s="35"/>
      <c r="E234" s="21"/>
      <c r="F234" s="22"/>
    </row>
    <row r="235" spans="1:6" ht="15.75" x14ac:dyDescent="0.25">
      <c r="A235" s="29">
        <v>39</v>
      </c>
      <c r="B235" s="25" t="s">
        <v>121</v>
      </c>
      <c r="C235" s="27"/>
      <c r="D235" s="20"/>
      <c r="E235" s="21"/>
      <c r="F235" s="22"/>
    </row>
    <row r="236" spans="1:6" ht="15.75" x14ac:dyDescent="0.25">
      <c r="A236" s="17"/>
      <c r="B236" s="26" t="s">
        <v>29</v>
      </c>
      <c r="C236" s="27" t="s">
        <v>30</v>
      </c>
      <c r="D236" s="35">
        <v>71</v>
      </c>
      <c r="E236" s="21"/>
      <c r="F236" s="22">
        <f>E236*D236</f>
        <v>0</v>
      </c>
    </row>
    <row r="237" spans="1:6" ht="15.75" x14ac:dyDescent="0.25">
      <c r="A237" s="17"/>
      <c r="B237" s="26"/>
      <c r="C237" s="27"/>
      <c r="D237" s="35"/>
      <c r="E237" s="21"/>
      <c r="F237" s="22"/>
    </row>
    <row r="238" spans="1:6" ht="15.75" x14ac:dyDescent="0.25">
      <c r="A238" s="29">
        <v>40</v>
      </c>
      <c r="B238" s="25" t="s">
        <v>122</v>
      </c>
      <c r="C238" s="27"/>
      <c r="D238" s="20"/>
      <c r="E238" s="21"/>
      <c r="F238" s="22"/>
    </row>
    <row r="239" spans="1:6" ht="15.75" x14ac:dyDescent="0.25">
      <c r="A239" s="17"/>
      <c r="B239" s="26" t="s">
        <v>29</v>
      </c>
      <c r="C239" s="27" t="s">
        <v>30</v>
      </c>
      <c r="D239" s="35">
        <v>75</v>
      </c>
      <c r="E239" s="21"/>
      <c r="F239" s="22">
        <f>E239*D239</f>
        <v>0</v>
      </c>
    </row>
    <row r="240" spans="1:6" ht="15.75" x14ac:dyDescent="0.25">
      <c r="A240" s="17"/>
      <c r="B240" s="26"/>
      <c r="C240" s="17"/>
      <c r="D240" s="35"/>
      <c r="E240" s="21"/>
      <c r="F240" s="22"/>
    </row>
    <row r="241" spans="1:6" ht="15.75" x14ac:dyDescent="0.25">
      <c r="A241" s="29">
        <v>41</v>
      </c>
      <c r="B241" s="25" t="s">
        <v>123</v>
      </c>
      <c r="C241" s="27"/>
      <c r="D241" s="20"/>
      <c r="E241" s="21"/>
      <c r="F241" s="22"/>
    </row>
    <row r="242" spans="1:6" ht="15.75" x14ac:dyDescent="0.25">
      <c r="A242" s="17"/>
      <c r="B242" s="26" t="s">
        <v>29</v>
      </c>
      <c r="C242" s="27" t="s">
        <v>30</v>
      </c>
      <c r="D242" s="35">
        <v>108</v>
      </c>
      <c r="E242" s="21"/>
      <c r="F242" s="22">
        <f>E242*D242</f>
        <v>0</v>
      </c>
    </row>
    <row r="243" spans="1:6" ht="15.75" x14ac:dyDescent="0.25">
      <c r="A243" s="17"/>
      <c r="B243" s="26"/>
      <c r="C243" s="27"/>
      <c r="D243" s="35"/>
      <c r="E243" s="21"/>
      <c r="F243" s="22"/>
    </row>
    <row r="244" spans="1:6" ht="15.75" x14ac:dyDescent="0.25">
      <c r="A244" s="29">
        <v>42</v>
      </c>
      <c r="B244" s="25" t="s">
        <v>124</v>
      </c>
      <c r="C244" s="27"/>
      <c r="D244" s="20"/>
      <c r="E244" s="21"/>
      <c r="F244" s="22"/>
    </row>
    <row r="245" spans="1:6" ht="15.75" x14ac:dyDescent="0.25">
      <c r="A245" s="17"/>
      <c r="B245" s="26" t="s">
        <v>29</v>
      </c>
      <c r="C245" s="27" t="s">
        <v>30</v>
      </c>
      <c r="D245" s="35">
        <v>98</v>
      </c>
      <c r="E245" s="21"/>
      <c r="F245" s="22">
        <f>E245*D245</f>
        <v>0</v>
      </c>
    </row>
    <row r="246" spans="1:6" ht="15.75" x14ac:dyDescent="0.25">
      <c r="A246" s="17"/>
      <c r="B246" s="26"/>
      <c r="C246" s="27"/>
      <c r="D246" s="35"/>
      <c r="E246" s="21"/>
      <c r="F246" s="22"/>
    </row>
    <row r="247" spans="1:6" ht="15.75" x14ac:dyDescent="0.25">
      <c r="A247" s="29">
        <v>43</v>
      </c>
      <c r="B247" s="25" t="s">
        <v>125</v>
      </c>
      <c r="C247" s="27"/>
      <c r="D247" s="20"/>
      <c r="E247" s="21"/>
      <c r="F247" s="22"/>
    </row>
    <row r="248" spans="1:6" ht="15.75" x14ac:dyDescent="0.25">
      <c r="A248" s="17"/>
      <c r="B248" s="26" t="s">
        <v>29</v>
      </c>
      <c r="C248" s="27" t="s">
        <v>30</v>
      </c>
      <c r="D248" s="35">
        <v>16</v>
      </c>
      <c r="E248" s="21"/>
      <c r="F248" s="22">
        <f>E248*D248</f>
        <v>0</v>
      </c>
    </row>
    <row r="249" spans="1:6" ht="15.75" x14ac:dyDescent="0.25">
      <c r="A249" s="17"/>
      <c r="B249" s="26"/>
      <c r="C249" s="27"/>
      <c r="D249" s="35"/>
      <c r="E249" s="21"/>
      <c r="F249" s="22"/>
    </row>
    <row r="250" spans="1:6" ht="15.75" x14ac:dyDescent="0.25">
      <c r="A250" s="29">
        <v>44</v>
      </c>
      <c r="B250" s="25" t="s">
        <v>126</v>
      </c>
      <c r="C250" s="27"/>
      <c r="D250" s="20"/>
      <c r="E250" s="21"/>
      <c r="F250" s="22"/>
    </row>
    <row r="251" spans="1:6" ht="15.75" x14ac:dyDescent="0.25">
      <c r="A251" s="17"/>
      <c r="B251" s="26" t="s">
        <v>29</v>
      </c>
      <c r="C251" s="27" t="s">
        <v>30</v>
      </c>
      <c r="D251" s="35">
        <v>16</v>
      </c>
      <c r="E251" s="21"/>
      <c r="F251" s="22">
        <f>E251*D251</f>
        <v>0</v>
      </c>
    </row>
    <row r="252" spans="1:6" ht="15.75" x14ac:dyDescent="0.25">
      <c r="A252" s="17"/>
      <c r="B252" s="26"/>
      <c r="C252" s="27"/>
      <c r="D252" s="35"/>
      <c r="E252" s="21"/>
      <c r="F252" s="22"/>
    </row>
    <row r="253" spans="1:6" ht="15.75" x14ac:dyDescent="0.25">
      <c r="A253" s="29">
        <v>45</v>
      </c>
      <c r="B253" s="25" t="s">
        <v>127</v>
      </c>
      <c r="C253" s="27"/>
      <c r="D253" s="20"/>
      <c r="E253" s="21"/>
      <c r="F253" s="22"/>
    </row>
    <row r="254" spans="1:6" ht="15.75" x14ac:dyDescent="0.25">
      <c r="A254" s="17"/>
      <c r="B254" s="26" t="s">
        <v>10</v>
      </c>
      <c r="C254" s="27" t="s">
        <v>30</v>
      </c>
      <c r="D254" s="35">
        <v>1</v>
      </c>
      <c r="E254" s="21"/>
      <c r="F254" s="22">
        <f>E254*D254</f>
        <v>0</v>
      </c>
    </row>
    <row r="255" spans="1:6" ht="15.75" x14ac:dyDescent="0.25">
      <c r="A255" s="17"/>
      <c r="B255" s="26"/>
      <c r="C255" s="27"/>
      <c r="D255" s="35"/>
      <c r="E255" s="21"/>
      <c r="F255" s="22"/>
    </row>
    <row r="256" spans="1:6" ht="15.75" x14ac:dyDescent="0.25">
      <c r="A256" s="29">
        <v>46</v>
      </c>
      <c r="B256" s="25" t="s">
        <v>128</v>
      </c>
      <c r="C256" s="27"/>
      <c r="D256" s="20"/>
      <c r="E256" s="21"/>
      <c r="F256" s="22"/>
    </row>
    <row r="257" spans="1:6" ht="15.75" x14ac:dyDescent="0.25">
      <c r="A257" s="17"/>
      <c r="B257" s="26" t="s">
        <v>10</v>
      </c>
      <c r="C257" s="27" t="s">
        <v>30</v>
      </c>
      <c r="D257" s="35">
        <v>8</v>
      </c>
      <c r="E257" s="21"/>
      <c r="F257" s="22">
        <f>E257*D257</f>
        <v>0</v>
      </c>
    </row>
    <row r="258" spans="1:6" ht="16.5" thickBot="1" x14ac:dyDescent="0.3">
      <c r="A258" s="54"/>
      <c r="B258" s="26"/>
      <c r="C258" s="27"/>
      <c r="D258" s="35"/>
      <c r="E258" s="21"/>
      <c r="F258" s="22"/>
    </row>
    <row r="259" spans="1:6" ht="19.5" thickBot="1" x14ac:dyDescent="0.3">
      <c r="A259" s="40" t="s">
        <v>183</v>
      </c>
      <c r="B259" s="41"/>
      <c r="C259" s="41"/>
      <c r="D259" s="41"/>
      <c r="E259" s="42"/>
      <c r="F259" s="56">
        <f>SUM(F230:F258)</f>
        <v>0</v>
      </c>
    </row>
    <row r="260" spans="1:6" ht="15.75" x14ac:dyDescent="0.25">
      <c r="A260" s="78"/>
      <c r="B260" s="26"/>
      <c r="C260" s="27"/>
      <c r="D260" s="35"/>
      <c r="E260" s="21"/>
      <c r="F260" s="22"/>
    </row>
    <row r="261" spans="1:6" ht="18.75" x14ac:dyDescent="0.3">
      <c r="A261" s="74"/>
      <c r="B261" s="12" t="s">
        <v>129</v>
      </c>
      <c r="C261" s="13"/>
      <c r="D261" s="14"/>
      <c r="E261" s="15"/>
      <c r="F261" s="16"/>
    </row>
    <row r="262" spans="1:6" ht="15.75" x14ac:dyDescent="0.25">
      <c r="A262" s="17"/>
      <c r="B262" s="26"/>
      <c r="C262" s="27"/>
      <c r="D262" s="35"/>
      <c r="E262" s="21"/>
      <c r="F262" s="22"/>
    </row>
    <row r="263" spans="1:6" ht="15.75" x14ac:dyDescent="0.25">
      <c r="A263" s="29">
        <v>47</v>
      </c>
      <c r="B263" s="25" t="s">
        <v>130</v>
      </c>
      <c r="C263" s="27"/>
      <c r="D263" s="20"/>
      <c r="E263" s="21"/>
      <c r="F263" s="22"/>
    </row>
    <row r="264" spans="1:6" ht="15.75" x14ac:dyDescent="0.25">
      <c r="A264" s="17"/>
      <c r="B264" s="26" t="s">
        <v>50</v>
      </c>
      <c r="C264" s="27" t="s">
        <v>131</v>
      </c>
      <c r="D264" s="35">
        <v>420</v>
      </c>
      <c r="E264" s="21"/>
      <c r="F264" s="22">
        <f>E264*D264</f>
        <v>0</v>
      </c>
    </row>
    <row r="265" spans="1:6" ht="15.75" x14ac:dyDescent="0.25">
      <c r="A265" s="17"/>
      <c r="B265" s="26"/>
      <c r="C265" s="27"/>
      <c r="D265" s="35"/>
      <c r="E265" s="21"/>
      <c r="F265" s="22"/>
    </row>
    <row r="266" spans="1:6" ht="15.75" x14ac:dyDescent="0.25">
      <c r="A266" s="29">
        <v>48</v>
      </c>
      <c r="B266" s="25" t="s">
        <v>132</v>
      </c>
      <c r="C266" s="27"/>
      <c r="D266" s="20"/>
      <c r="E266" s="21"/>
      <c r="F266" s="22"/>
    </row>
    <row r="267" spans="1:6" ht="15.75" x14ac:dyDescent="0.25">
      <c r="A267" s="17"/>
      <c r="B267" s="26" t="s">
        <v>50</v>
      </c>
      <c r="C267" s="27" t="s">
        <v>131</v>
      </c>
      <c r="D267" s="35">
        <v>1630</v>
      </c>
      <c r="E267" s="21"/>
      <c r="F267" s="22">
        <f>E267*D267</f>
        <v>0</v>
      </c>
    </row>
    <row r="268" spans="1:6" ht="15.75" x14ac:dyDescent="0.25">
      <c r="A268" s="17"/>
      <c r="B268" s="26"/>
      <c r="C268" s="27"/>
      <c r="D268" s="35"/>
      <c r="E268" s="21"/>
      <c r="F268" s="22"/>
    </row>
    <row r="269" spans="1:6" ht="15.75" x14ac:dyDescent="0.25">
      <c r="A269" s="29">
        <v>49</v>
      </c>
      <c r="B269" s="25" t="s">
        <v>133</v>
      </c>
      <c r="C269" s="27"/>
      <c r="D269" s="20"/>
      <c r="E269" s="21"/>
      <c r="F269" s="22"/>
    </row>
    <row r="270" spans="1:6" ht="15.75" x14ac:dyDescent="0.25">
      <c r="A270" s="17"/>
      <c r="B270" s="26" t="s">
        <v>50</v>
      </c>
      <c r="C270" s="27" t="s">
        <v>131</v>
      </c>
      <c r="D270" s="35">
        <v>80</v>
      </c>
      <c r="E270" s="21"/>
      <c r="F270" s="22">
        <f>E270*D270</f>
        <v>0</v>
      </c>
    </row>
    <row r="271" spans="1:6" ht="15.75" x14ac:dyDescent="0.25">
      <c r="A271" s="17"/>
      <c r="B271" s="26"/>
      <c r="C271" s="27"/>
      <c r="D271" s="35"/>
      <c r="E271" s="21"/>
      <c r="F271" s="22"/>
    </row>
    <row r="272" spans="1:6" ht="15.75" x14ac:dyDescent="0.25">
      <c r="A272" s="29">
        <v>50</v>
      </c>
      <c r="B272" s="25" t="s">
        <v>134</v>
      </c>
      <c r="C272" s="27"/>
      <c r="D272" s="28"/>
      <c r="E272" s="21"/>
      <c r="F272" s="22"/>
    </row>
    <row r="273" spans="1:6" ht="15.75" x14ac:dyDescent="0.25">
      <c r="A273" s="17" t="s">
        <v>13</v>
      </c>
      <c r="B273" s="26" t="s">
        <v>135</v>
      </c>
      <c r="C273" s="27"/>
      <c r="D273" s="28"/>
      <c r="E273" s="21"/>
      <c r="F273" s="22"/>
    </row>
    <row r="274" spans="1:6" ht="15.75" x14ac:dyDescent="0.25">
      <c r="A274" s="34"/>
      <c r="B274" s="26" t="s">
        <v>15</v>
      </c>
      <c r="C274" s="27" t="s">
        <v>136</v>
      </c>
      <c r="D274" s="35">
        <v>630</v>
      </c>
      <c r="E274" s="21"/>
      <c r="F274" s="22">
        <f>E274*D274</f>
        <v>0</v>
      </c>
    </row>
    <row r="275" spans="1:6" ht="15.75" x14ac:dyDescent="0.25">
      <c r="A275" s="17" t="s">
        <v>17</v>
      </c>
      <c r="B275" s="26" t="s">
        <v>137</v>
      </c>
      <c r="C275" s="27"/>
      <c r="D275" s="28"/>
      <c r="E275" s="21"/>
      <c r="F275" s="22"/>
    </row>
    <row r="276" spans="1:6" ht="15.75" x14ac:dyDescent="0.25">
      <c r="A276" s="34"/>
      <c r="B276" s="26" t="s">
        <v>15</v>
      </c>
      <c r="C276" s="27" t="s">
        <v>136</v>
      </c>
      <c r="D276" s="35">
        <v>425</v>
      </c>
      <c r="E276" s="21"/>
      <c r="F276" s="22">
        <f>E276*D276</f>
        <v>0</v>
      </c>
    </row>
    <row r="277" spans="1:6" ht="15.75" x14ac:dyDescent="0.25">
      <c r="A277" s="17" t="s">
        <v>19</v>
      </c>
      <c r="B277" s="26" t="s">
        <v>138</v>
      </c>
      <c r="C277" s="27"/>
      <c r="D277" s="28"/>
      <c r="E277" s="21"/>
      <c r="F277" s="22"/>
    </row>
    <row r="278" spans="1:6" ht="15.75" x14ac:dyDescent="0.25">
      <c r="A278" s="34"/>
      <c r="B278" s="26" t="s">
        <v>15</v>
      </c>
      <c r="C278" s="27" t="s">
        <v>136</v>
      </c>
      <c r="D278" s="35">
        <v>260</v>
      </c>
      <c r="E278" s="21"/>
      <c r="F278" s="22">
        <f>E278*D278</f>
        <v>0</v>
      </c>
    </row>
    <row r="279" spans="1:6" ht="15.75" x14ac:dyDescent="0.25">
      <c r="A279" s="17" t="s">
        <v>21</v>
      </c>
      <c r="B279" s="26" t="s">
        <v>139</v>
      </c>
      <c r="C279" s="27"/>
      <c r="D279" s="28"/>
      <c r="E279" s="21"/>
      <c r="F279" s="22"/>
    </row>
    <row r="280" spans="1:6" ht="15.75" x14ac:dyDescent="0.25">
      <c r="A280" s="34"/>
      <c r="B280" s="26" t="s">
        <v>15</v>
      </c>
      <c r="C280" s="27" t="s">
        <v>136</v>
      </c>
      <c r="D280" s="35">
        <v>170</v>
      </c>
      <c r="E280" s="21"/>
      <c r="F280" s="22">
        <f>E280*D280</f>
        <v>0</v>
      </c>
    </row>
    <row r="281" spans="1:6" ht="15.75" x14ac:dyDescent="0.25">
      <c r="A281" s="17" t="s">
        <v>75</v>
      </c>
      <c r="B281" s="26" t="s">
        <v>140</v>
      </c>
      <c r="C281" s="27"/>
      <c r="D281" s="28"/>
      <c r="E281" s="21"/>
      <c r="F281" s="22"/>
    </row>
    <row r="282" spans="1:6" ht="15.75" x14ac:dyDescent="0.25">
      <c r="A282" s="34"/>
      <c r="B282" s="26" t="s">
        <v>15</v>
      </c>
      <c r="C282" s="27" t="s">
        <v>136</v>
      </c>
      <c r="D282" s="35">
        <v>120</v>
      </c>
      <c r="E282" s="21"/>
      <c r="F282" s="22">
        <f>E282*D282</f>
        <v>0</v>
      </c>
    </row>
    <row r="283" spans="1:6" ht="15.75" x14ac:dyDescent="0.25">
      <c r="A283" s="17" t="s">
        <v>77</v>
      </c>
      <c r="B283" s="26" t="s">
        <v>141</v>
      </c>
      <c r="C283" s="27"/>
      <c r="D283" s="28"/>
      <c r="E283" s="21"/>
      <c r="F283" s="22"/>
    </row>
    <row r="284" spans="1:6" ht="15.75" x14ac:dyDescent="0.25">
      <c r="A284" s="34"/>
      <c r="B284" s="26" t="s">
        <v>15</v>
      </c>
      <c r="C284" s="27" t="s">
        <v>136</v>
      </c>
      <c r="D284" s="35">
        <v>85</v>
      </c>
      <c r="E284" s="21"/>
      <c r="F284" s="22">
        <f>E284*D284</f>
        <v>0</v>
      </c>
    </row>
    <row r="285" spans="1:6" ht="15.75" x14ac:dyDescent="0.25">
      <c r="A285" s="17" t="s">
        <v>79</v>
      </c>
      <c r="B285" s="26" t="s">
        <v>142</v>
      </c>
      <c r="C285" s="27"/>
      <c r="D285" s="28"/>
      <c r="E285" s="21"/>
      <c r="F285" s="22"/>
    </row>
    <row r="286" spans="1:6" ht="15.75" x14ac:dyDescent="0.25">
      <c r="A286" s="34"/>
      <c r="B286" s="26" t="s">
        <v>15</v>
      </c>
      <c r="C286" s="27" t="s">
        <v>136</v>
      </c>
      <c r="D286" s="35">
        <v>90</v>
      </c>
      <c r="E286" s="21"/>
      <c r="F286" s="22">
        <f>E286*D286</f>
        <v>0</v>
      </c>
    </row>
    <row r="287" spans="1:6" ht="16.5" thickBot="1" x14ac:dyDescent="0.3">
      <c r="A287" s="63"/>
      <c r="B287" s="62"/>
      <c r="C287" s="79"/>
      <c r="D287" s="80"/>
      <c r="E287" s="65"/>
      <c r="F287" s="66"/>
    </row>
    <row r="288" spans="1:6" ht="19.5" thickBot="1" x14ac:dyDescent="0.3">
      <c r="A288" s="40" t="s">
        <v>184</v>
      </c>
      <c r="B288" s="41"/>
      <c r="C288" s="41"/>
      <c r="D288" s="41"/>
      <c r="E288" s="81"/>
      <c r="F288" s="82">
        <f>SUM(F261:F287)</f>
        <v>0</v>
      </c>
    </row>
    <row r="289" spans="1:6" ht="19.5" thickBot="1" x14ac:dyDescent="0.3">
      <c r="A289" s="69"/>
      <c r="B289" s="70"/>
      <c r="C289" s="70"/>
      <c r="D289" s="70"/>
      <c r="E289" s="83"/>
      <c r="F289" s="82"/>
    </row>
    <row r="290" spans="1:6" ht="19.5" thickBot="1" x14ac:dyDescent="0.3">
      <c r="A290" s="40" t="s">
        <v>185</v>
      </c>
      <c r="B290" s="41"/>
      <c r="C290" s="41"/>
      <c r="D290" s="84"/>
      <c r="E290" s="81"/>
      <c r="F290" s="82">
        <f>F288+F259+F228+F166</f>
        <v>0</v>
      </c>
    </row>
    <row r="291" spans="1:6" ht="18.75" x14ac:dyDescent="0.25">
      <c r="A291" s="57"/>
      <c r="B291" s="57"/>
      <c r="C291" s="85"/>
      <c r="D291" s="57"/>
      <c r="E291" s="86"/>
      <c r="F291" s="87"/>
    </row>
    <row r="292" spans="1:6" ht="18.75" x14ac:dyDescent="0.3">
      <c r="A292" s="11" t="s">
        <v>143</v>
      </c>
      <c r="B292" s="73" t="s">
        <v>144</v>
      </c>
      <c r="C292" s="88"/>
      <c r="D292" s="14"/>
      <c r="E292" s="89"/>
      <c r="F292" s="16"/>
    </row>
    <row r="293" spans="1:6" ht="18.75" x14ac:dyDescent="0.3">
      <c r="A293" s="74"/>
      <c r="B293" s="12"/>
      <c r="C293" s="88"/>
      <c r="D293" s="14"/>
      <c r="E293" s="90"/>
      <c r="F293" s="16"/>
    </row>
    <row r="294" spans="1:6" ht="15.75" x14ac:dyDescent="0.25">
      <c r="A294" s="29">
        <v>51</v>
      </c>
      <c r="B294" s="25" t="s">
        <v>145</v>
      </c>
      <c r="C294" s="91"/>
      <c r="D294" s="20"/>
      <c r="E294" s="55"/>
      <c r="F294" s="92"/>
    </row>
    <row r="295" spans="1:6" ht="15.75" x14ac:dyDescent="0.25">
      <c r="A295" s="34"/>
      <c r="B295" s="26" t="s">
        <v>10</v>
      </c>
      <c r="C295" s="27" t="s">
        <v>11</v>
      </c>
      <c r="D295" s="35">
        <v>1</v>
      </c>
      <c r="E295" s="55"/>
      <c r="F295" s="92">
        <f>E295*D295</f>
        <v>0</v>
      </c>
    </row>
    <row r="296" spans="1:6" ht="18.75" x14ac:dyDescent="0.25">
      <c r="A296" s="93"/>
      <c r="B296" s="93"/>
      <c r="C296" s="59"/>
      <c r="D296" s="93"/>
      <c r="E296" s="55"/>
      <c r="F296" s="87"/>
    </row>
    <row r="297" spans="1:6" ht="15.75" x14ac:dyDescent="0.25">
      <c r="A297" s="29">
        <v>52</v>
      </c>
      <c r="B297" s="25" t="s">
        <v>146</v>
      </c>
      <c r="C297" s="91"/>
      <c r="D297" s="20"/>
      <c r="E297" s="55"/>
      <c r="F297" s="92"/>
    </row>
    <row r="298" spans="1:6" ht="15.75" x14ac:dyDescent="0.25">
      <c r="A298" s="34"/>
      <c r="B298" s="26" t="s">
        <v>10</v>
      </c>
      <c r="C298" s="27" t="s">
        <v>11</v>
      </c>
      <c r="D298" s="35">
        <v>1</v>
      </c>
      <c r="E298" s="55"/>
      <c r="F298" s="92">
        <f>E298*D298</f>
        <v>0</v>
      </c>
    </row>
    <row r="299" spans="1:6" ht="18.75" x14ac:dyDescent="0.25">
      <c r="A299" s="93"/>
      <c r="B299" s="93"/>
      <c r="C299" s="59"/>
      <c r="D299" s="93"/>
      <c r="E299" s="55"/>
      <c r="F299" s="87"/>
    </row>
    <row r="300" spans="1:6" ht="15.75" x14ac:dyDescent="0.25">
      <c r="A300" s="29">
        <v>53</v>
      </c>
      <c r="B300" s="25" t="s">
        <v>147</v>
      </c>
      <c r="C300" s="91"/>
      <c r="D300" s="20"/>
      <c r="E300" s="55"/>
      <c r="F300" s="92"/>
    </row>
    <row r="301" spans="1:6" ht="15.75" x14ac:dyDescent="0.25">
      <c r="A301" s="34"/>
      <c r="B301" s="26" t="s">
        <v>10</v>
      </c>
      <c r="C301" s="27" t="s">
        <v>11</v>
      </c>
      <c r="D301" s="35">
        <v>1</v>
      </c>
      <c r="E301" s="55"/>
      <c r="F301" s="92">
        <f>E301*D301</f>
        <v>0</v>
      </c>
    </row>
    <row r="302" spans="1:6" ht="18.75" x14ac:dyDescent="0.25">
      <c r="A302" s="93"/>
      <c r="B302" s="93"/>
      <c r="C302" s="59"/>
      <c r="D302" s="93"/>
      <c r="E302" s="55"/>
      <c r="F302" s="87"/>
    </row>
    <row r="303" spans="1:6" ht="15.75" x14ac:dyDescent="0.25">
      <c r="A303" s="29">
        <v>54</v>
      </c>
      <c r="B303" s="25" t="s">
        <v>148</v>
      </c>
      <c r="C303" s="91"/>
      <c r="D303" s="20"/>
      <c r="E303" s="55"/>
      <c r="F303" s="92"/>
    </row>
    <row r="304" spans="1:6" ht="15.75" x14ac:dyDescent="0.25">
      <c r="A304" s="34"/>
      <c r="B304" s="26" t="s">
        <v>10</v>
      </c>
      <c r="C304" s="27" t="s">
        <v>11</v>
      </c>
      <c r="D304" s="35">
        <v>1</v>
      </c>
      <c r="E304" s="55"/>
      <c r="F304" s="92">
        <f>E304*D304</f>
        <v>0</v>
      </c>
    </row>
    <row r="305" spans="1:6" ht="18.75" x14ac:dyDescent="0.25">
      <c r="A305" s="93"/>
      <c r="B305" s="93"/>
      <c r="C305" s="59"/>
      <c r="D305" s="93"/>
      <c r="E305" s="55"/>
      <c r="F305" s="87"/>
    </row>
    <row r="306" spans="1:6" ht="15.75" x14ac:dyDescent="0.25">
      <c r="A306" s="29">
        <v>55</v>
      </c>
      <c r="B306" s="25" t="s">
        <v>149</v>
      </c>
      <c r="C306" s="91"/>
      <c r="D306" s="20"/>
      <c r="E306" s="55"/>
      <c r="F306" s="92"/>
    </row>
    <row r="307" spans="1:6" ht="15.75" x14ac:dyDescent="0.25">
      <c r="A307" s="34"/>
      <c r="B307" s="26" t="s">
        <v>29</v>
      </c>
      <c r="C307" s="27" t="s">
        <v>30</v>
      </c>
      <c r="D307" s="35">
        <v>36</v>
      </c>
      <c r="E307" s="55"/>
      <c r="F307" s="92">
        <f>E307*D307</f>
        <v>0</v>
      </c>
    </row>
    <row r="308" spans="1:6" ht="18.75" x14ac:dyDescent="0.25">
      <c r="A308" s="93"/>
      <c r="B308" s="93"/>
      <c r="C308" s="59"/>
      <c r="D308" s="93"/>
      <c r="E308" s="55"/>
      <c r="F308" s="87"/>
    </row>
    <row r="309" spans="1:6" ht="15.75" x14ac:dyDescent="0.25">
      <c r="A309" s="29">
        <v>56</v>
      </c>
      <c r="B309" s="25" t="s">
        <v>150</v>
      </c>
      <c r="C309" s="91"/>
      <c r="D309" s="20"/>
      <c r="E309" s="55"/>
      <c r="F309" s="92"/>
    </row>
    <row r="310" spans="1:6" ht="15.75" x14ac:dyDescent="0.25">
      <c r="A310" s="17" t="s">
        <v>13</v>
      </c>
      <c r="B310" s="26" t="s">
        <v>151</v>
      </c>
      <c r="C310" s="27"/>
      <c r="D310" s="28"/>
      <c r="E310" s="55"/>
      <c r="F310" s="92"/>
    </row>
    <row r="311" spans="1:6" ht="15.75" x14ac:dyDescent="0.25">
      <c r="A311" s="34"/>
      <c r="B311" s="26" t="s">
        <v>29</v>
      </c>
      <c r="C311" s="27" t="s">
        <v>30</v>
      </c>
      <c r="D311" s="35">
        <v>150</v>
      </c>
      <c r="E311" s="55"/>
      <c r="F311" s="92">
        <f>E311*D311</f>
        <v>0</v>
      </c>
    </row>
    <row r="312" spans="1:6" ht="15.75" x14ac:dyDescent="0.25">
      <c r="A312" s="17" t="s">
        <v>17</v>
      </c>
      <c r="B312" s="26" t="s">
        <v>152</v>
      </c>
      <c r="C312" s="27"/>
      <c r="D312" s="28"/>
      <c r="E312" s="55"/>
      <c r="F312" s="92"/>
    </row>
    <row r="313" spans="1:6" ht="15.75" x14ac:dyDescent="0.25">
      <c r="A313" s="34"/>
      <c r="B313" s="26" t="s">
        <v>29</v>
      </c>
      <c r="C313" s="27" t="s">
        <v>30</v>
      </c>
      <c r="D313" s="35">
        <v>16</v>
      </c>
      <c r="E313" s="55"/>
      <c r="F313" s="92">
        <f>E313*D313</f>
        <v>0</v>
      </c>
    </row>
    <row r="314" spans="1:6" ht="15.75" x14ac:dyDescent="0.25">
      <c r="A314" s="17" t="s">
        <v>19</v>
      </c>
      <c r="B314" s="26" t="s">
        <v>153</v>
      </c>
      <c r="C314" s="27"/>
      <c r="D314" s="28"/>
      <c r="E314" s="55"/>
      <c r="F314" s="92"/>
    </row>
    <row r="315" spans="1:6" ht="15.75" x14ac:dyDescent="0.25">
      <c r="A315" s="34"/>
      <c r="B315" s="26" t="s">
        <v>29</v>
      </c>
      <c r="C315" s="27" t="s">
        <v>30</v>
      </c>
      <c r="D315" s="35">
        <v>150</v>
      </c>
      <c r="E315" s="55"/>
      <c r="F315" s="92">
        <f>E315*D315</f>
        <v>0</v>
      </c>
    </row>
    <row r="316" spans="1:6" ht="15.75" x14ac:dyDescent="0.25">
      <c r="A316" s="17" t="s">
        <v>21</v>
      </c>
      <c r="B316" s="26" t="s">
        <v>154</v>
      </c>
      <c r="C316" s="27"/>
      <c r="D316" s="28"/>
      <c r="E316" s="55"/>
      <c r="F316" s="92"/>
    </row>
    <row r="317" spans="1:6" ht="15.75" x14ac:dyDescent="0.25">
      <c r="A317" s="34"/>
      <c r="B317" s="26" t="s">
        <v>29</v>
      </c>
      <c r="C317" s="27" t="s">
        <v>30</v>
      </c>
      <c r="D317" s="35">
        <v>150</v>
      </c>
      <c r="E317" s="55"/>
      <c r="F317" s="92">
        <f>E317*D317</f>
        <v>0</v>
      </c>
    </row>
    <row r="318" spans="1:6" ht="18.75" x14ac:dyDescent="0.25">
      <c r="A318" s="93"/>
      <c r="B318" s="93"/>
      <c r="C318" s="59"/>
      <c r="D318" s="93"/>
      <c r="E318" s="55"/>
      <c r="F318" s="87"/>
    </row>
    <row r="319" spans="1:6" ht="15.75" x14ac:dyDescent="0.25">
      <c r="A319" s="29">
        <v>57</v>
      </c>
      <c r="B319" s="25" t="s">
        <v>155</v>
      </c>
      <c r="C319" s="91"/>
      <c r="D319" s="20"/>
      <c r="E319" s="55"/>
      <c r="F319" s="92"/>
    </row>
    <row r="320" spans="1:6" ht="15.75" x14ac:dyDescent="0.25">
      <c r="A320" s="34"/>
      <c r="B320" s="26" t="s">
        <v>29</v>
      </c>
      <c r="C320" s="27" t="s">
        <v>30</v>
      </c>
      <c r="D320" s="35">
        <v>16</v>
      </c>
      <c r="E320" s="55"/>
      <c r="F320" s="92">
        <f>E320*D320</f>
        <v>0</v>
      </c>
    </row>
    <row r="321" spans="1:6" ht="18.75" x14ac:dyDescent="0.25">
      <c r="A321" s="94"/>
      <c r="B321" s="94"/>
      <c r="C321" s="95"/>
      <c r="D321" s="94"/>
      <c r="E321" s="96"/>
      <c r="F321" s="97"/>
    </row>
    <row r="322" spans="1:6" ht="15.75" x14ac:dyDescent="0.25">
      <c r="A322" s="29">
        <v>58</v>
      </c>
      <c r="B322" s="25" t="s">
        <v>156</v>
      </c>
      <c r="C322" s="91"/>
      <c r="D322" s="20"/>
      <c r="E322" s="55"/>
      <c r="F322" s="92"/>
    </row>
    <row r="323" spans="1:6" ht="15.75" x14ac:dyDescent="0.25">
      <c r="A323" s="17" t="s">
        <v>13</v>
      </c>
      <c r="B323" s="26" t="s">
        <v>157</v>
      </c>
      <c r="C323" s="27"/>
      <c r="D323" s="28"/>
      <c r="E323" s="55"/>
      <c r="F323" s="92"/>
    </row>
    <row r="324" spans="1:6" ht="15.75" x14ac:dyDescent="0.25">
      <c r="A324" s="34"/>
      <c r="B324" s="26" t="s">
        <v>15</v>
      </c>
      <c r="C324" s="27" t="s">
        <v>136</v>
      </c>
      <c r="D324" s="35">
        <v>4260</v>
      </c>
      <c r="E324" s="55"/>
      <c r="F324" s="92">
        <f>E324*D324</f>
        <v>0</v>
      </c>
    </row>
    <row r="325" spans="1:6" ht="15.75" x14ac:dyDescent="0.25">
      <c r="A325" s="17" t="s">
        <v>17</v>
      </c>
      <c r="B325" s="26" t="s">
        <v>158</v>
      </c>
      <c r="C325" s="27"/>
      <c r="D325" s="28"/>
      <c r="E325" s="55"/>
      <c r="F325" s="92"/>
    </row>
    <row r="326" spans="1:6" ht="15.75" x14ac:dyDescent="0.25">
      <c r="A326" s="34"/>
      <c r="B326" s="26" t="s">
        <v>15</v>
      </c>
      <c r="C326" s="27" t="s">
        <v>136</v>
      </c>
      <c r="D326" s="35">
        <v>245</v>
      </c>
      <c r="E326" s="55"/>
      <c r="F326" s="92">
        <f>E326*D326</f>
        <v>0</v>
      </c>
    </row>
    <row r="327" spans="1:6" ht="15.75" x14ac:dyDescent="0.25">
      <c r="A327" s="17" t="s">
        <v>19</v>
      </c>
      <c r="B327" s="26" t="s">
        <v>159</v>
      </c>
      <c r="C327" s="27"/>
      <c r="D327" s="28"/>
      <c r="E327" s="55"/>
      <c r="F327" s="92"/>
    </row>
    <row r="328" spans="1:6" ht="15.75" x14ac:dyDescent="0.25">
      <c r="A328" s="34"/>
      <c r="B328" s="26" t="s">
        <v>15</v>
      </c>
      <c r="C328" s="27" t="s">
        <v>136</v>
      </c>
      <c r="D328" s="35">
        <v>250</v>
      </c>
      <c r="E328" s="55"/>
      <c r="F328" s="92">
        <f>E328*D328</f>
        <v>0</v>
      </c>
    </row>
    <row r="329" spans="1:6" ht="15.75" x14ac:dyDescent="0.25">
      <c r="A329" s="17" t="s">
        <v>21</v>
      </c>
      <c r="B329" s="26" t="s">
        <v>160</v>
      </c>
      <c r="C329" s="27"/>
      <c r="D329" s="28"/>
      <c r="E329" s="55"/>
      <c r="F329" s="92"/>
    </row>
    <row r="330" spans="1:6" ht="15.75" x14ac:dyDescent="0.25">
      <c r="A330" s="34"/>
      <c r="B330" s="26" t="s">
        <v>15</v>
      </c>
      <c r="C330" s="27" t="s">
        <v>136</v>
      </c>
      <c r="D330" s="35">
        <v>445</v>
      </c>
      <c r="E330" s="55"/>
      <c r="F330" s="92">
        <f>E330*D330</f>
        <v>0</v>
      </c>
    </row>
    <row r="331" spans="1:6" ht="15.75" x14ac:dyDescent="0.25">
      <c r="A331" s="17" t="s">
        <v>75</v>
      </c>
      <c r="B331" s="26" t="s">
        <v>161</v>
      </c>
      <c r="C331" s="27"/>
      <c r="D331" s="28"/>
      <c r="E331" s="55"/>
      <c r="F331" s="92"/>
    </row>
    <row r="332" spans="1:6" ht="15.75" x14ac:dyDescent="0.25">
      <c r="A332" s="34"/>
      <c r="B332" s="26" t="s">
        <v>15</v>
      </c>
      <c r="C332" s="27" t="s">
        <v>136</v>
      </c>
      <c r="D332" s="35">
        <v>100</v>
      </c>
      <c r="E332" s="55"/>
      <c r="F332" s="92">
        <f>E332*D332</f>
        <v>0</v>
      </c>
    </row>
    <row r="333" spans="1:6" ht="15.75" x14ac:dyDescent="0.25">
      <c r="A333" s="17" t="s">
        <v>77</v>
      </c>
      <c r="B333" s="26" t="s">
        <v>162</v>
      </c>
      <c r="C333" s="27"/>
      <c r="D333" s="28"/>
      <c r="E333" s="55"/>
      <c r="F333" s="92"/>
    </row>
    <row r="334" spans="1:6" ht="15.75" x14ac:dyDescent="0.25">
      <c r="A334" s="34"/>
      <c r="B334" s="26" t="s">
        <v>15</v>
      </c>
      <c r="C334" s="27" t="s">
        <v>136</v>
      </c>
      <c r="D334" s="35">
        <v>90</v>
      </c>
      <c r="E334" s="55"/>
      <c r="F334" s="92">
        <f>E334*D334</f>
        <v>0</v>
      </c>
    </row>
    <row r="335" spans="1:6" ht="15.75" x14ac:dyDescent="0.25">
      <c r="A335" s="17" t="s">
        <v>79</v>
      </c>
      <c r="B335" s="26" t="s">
        <v>163</v>
      </c>
      <c r="C335" s="27"/>
      <c r="D335" s="28"/>
      <c r="E335" s="55"/>
      <c r="F335" s="92"/>
    </row>
    <row r="336" spans="1:6" ht="15.75" x14ac:dyDescent="0.25">
      <c r="A336" s="34"/>
      <c r="B336" s="26" t="s">
        <v>15</v>
      </c>
      <c r="C336" s="27" t="s">
        <v>136</v>
      </c>
      <c r="D336" s="35">
        <v>75</v>
      </c>
      <c r="E336" s="55"/>
      <c r="F336" s="92">
        <f>E336*D336</f>
        <v>0</v>
      </c>
    </row>
    <row r="337" spans="1:6" ht="15.75" x14ac:dyDescent="0.25">
      <c r="A337" s="17" t="s">
        <v>81</v>
      </c>
      <c r="B337" s="26" t="s">
        <v>164</v>
      </c>
      <c r="C337" s="27"/>
      <c r="D337" s="28"/>
      <c r="E337" s="55"/>
      <c r="F337" s="92"/>
    </row>
    <row r="338" spans="1:6" ht="15.75" x14ac:dyDescent="0.25">
      <c r="A338" s="34"/>
      <c r="B338" s="26" t="s">
        <v>15</v>
      </c>
      <c r="C338" s="27" t="s">
        <v>136</v>
      </c>
      <c r="D338" s="35">
        <v>25</v>
      </c>
      <c r="E338" s="55"/>
      <c r="F338" s="92">
        <f>E338*D338</f>
        <v>0</v>
      </c>
    </row>
    <row r="339" spans="1:6" ht="15.75" x14ac:dyDescent="0.25">
      <c r="A339" s="17" t="s">
        <v>96</v>
      </c>
      <c r="B339" s="26" t="s">
        <v>165</v>
      </c>
      <c r="C339" s="27"/>
      <c r="D339" s="28"/>
      <c r="E339" s="55"/>
      <c r="F339" s="92"/>
    </row>
    <row r="340" spans="1:6" ht="15.75" x14ac:dyDescent="0.25">
      <c r="A340" s="34"/>
      <c r="B340" s="26" t="s">
        <v>15</v>
      </c>
      <c r="C340" s="27" t="s">
        <v>136</v>
      </c>
      <c r="D340" s="35">
        <v>40</v>
      </c>
      <c r="E340" s="55"/>
      <c r="F340" s="92">
        <f>E340*D340</f>
        <v>0</v>
      </c>
    </row>
    <row r="341" spans="1:6" ht="15.75" x14ac:dyDescent="0.25">
      <c r="A341" s="17" t="s">
        <v>98</v>
      </c>
      <c r="B341" s="26" t="s">
        <v>166</v>
      </c>
      <c r="C341" s="27"/>
      <c r="D341" s="28"/>
      <c r="E341" s="55"/>
      <c r="F341" s="92"/>
    </row>
    <row r="342" spans="1:6" ht="15.75" x14ac:dyDescent="0.25">
      <c r="A342" s="34"/>
      <c r="B342" s="26" t="s">
        <v>15</v>
      </c>
      <c r="C342" s="27" t="s">
        <v>136</v>
      </c>
      <c r="D342" s="35">
        <v>210</v>
      </c>
      <c r="E342" s="55"/>
      <c r="F342" s="92">
        <f>E342*D342</f>
        <v>0</v>
      </c>
    </row>
    <row r="343" spans="1:6" ht="15.75" x14ac:dyDescent="0.25">
      <c r="A343" s="17" t="s">
        <v>100</v>
      </c>
      <c r="B343" s="26" t="s">
        <v>167</v>
      </c>
      <c r="C343" s="27"/>
      <c r="D343" s="28"/>
      <c r="E343" s="55"/>
      <c r="F343" s="92"/>
    </row>
    <row r="344" spans="1:6" ht="15.75" x14ac:dyDescent="0.25">
      <c r="A344" s="34"/>
      <c r="B344" s="26" t="s">
        <v>15</v>
      </c>
      <c r="C344" s="27" t="s">
        <v>136</v>
      </c>
      <c r="D344" s="35">
        <v>75</v>
      </c>
      <c r="E344" s="55"/>
      <c r="F344" s="92">
        <f>E344*D344</f>
        <v>0</v>
      </c>
    </row>
    <row r="345" spans="1:6" ht="18.75" x14ac:dyDescent="0.25">
      <c r="A345" s="93"/>
      <c r="B345" s="93"/>
      <c r="C345" s="59"/>
      <c r="D345" s="93"/>
      <c r="E345" s="55"/>
      <c r="F345" s="87"/>
    </row>
    <row r="346" spans="1:6" ht="15.75" x14ac:dyDescent="0.25">
      <c r="A346" s="29">
        <v>59</v>
      </c>
      <c r="B346" s="25" t="s">
        <v>168</v>
      </c>
      <c r="C346" s="91"/>
      <c r="D346" s="20"/>
      <c r="E346" s="55"/>
      <c r="F346" s="92"/>
    </row>
    <row r="347" spans="1:6" ht="15.75" x14ac:dyDescent="0.25">
      <c r="A347" s="17" t="s">
        <v>13</v>
      </c>
      <c r="B347" s="26" t="s">
        <v>169</v>
      </c>
      <c r="C347" s="27"/>
      <c r="D347" s="28"/>
      <c r="E347" s="55"/>
      <c r="F347" s="92"/>
    </row>
    <row r="348" spans="1:6" ht="15.75" x14ac:dyDescent="0.25">
      <c r="A348" s="34"/>
      <c r="B348" s="26" t="s">
        <v>29</v>
      </c>
      <c r="C348" s="27" t="s">
        <v>30</v>
      </c>
      <c r="D348" s="35">
        <v>130</v>
      </c>
      <c r="E348" s="55"/>
      <c r="F348" s="92">
        <f>E348*D348</f>
        <v>0</v>
      </c>
    </row>
    <row r="349" spans="1:6" ht="15.75" x14ac:dyDescent="0.25">
      <c r="A349" s="17" t="s">
        <v>17</v>
      </c>
      <c r="B349" s="26" t="s">
        <v>170</v>
      </c>
      <c r="C349" s="27"/>
      <c r="D349" s="28"/>
      <c r="E349" s="55"/>
      <c r="F349" s="92"/>
    </row>
    <row r="350" spans="1:6" ht="15.75" x14ac:dyDescent="0.25">
      <c r="A350" s="34"/>
      <c r="B350" s="26" t="s">
        <v>29</v>
      </c>
      <c r="C350" s="27" t="s">
        <v>30</v>
      </c>
      <c r="D350" s="35">
        <v>10</v>
      </c>
      <c r="E350" s="55"/>
      <c r="F350" s="92">
        <f>E350*D350</f>
        <v>0</v>
      </c>
    </row>
    <row r="351" spans="1:6" ht="15.75" x14ac:dyDescent="0.25">
      <c r="A351" s="17" t="s">
        <v>19</v>
      </c>
      <c r="B351" s="26" t="s">
        <v>171</v>
      </c>
      <c r="C351" s="27"/>
      <c r="D351" s="28"/>
      <c r="E351" s="55"/>
      <c r="F351" s="92"/>
    </row>
    <row r="352" spans="1:6" ht="15.75" x14ac:dyDescent="0.25">
      <c r="A352" s="34"/>
      <c r="B352" s="26" t="s">
        <v>29</v>
      </c>
      <c r="C352" s="27" t="s">
        <v>30</v>
      </c>
      <c r="D352" s="35">
        <v>10</v>
      </c>
      <c r="E352" s="55"/>
      <c r="F352" s="92">
        <f>E352*D352</f>
        <v>0</v>
      </c>
    </row>
    <row r="353" spans="1:6" ht="18.75" x14ac:dyDescent="0.25">
      <c r="A353" s="93"/>
      <c r="B353" s="93"/>
      <c r="C353" s="59"/>
      <c r="D353" s="93"/>
      <c r="E353" s="55"/>
      <c r="F353" s="87"/>
    </row>
    <row r="354" spans="1:6" ht="15.75" x14ac:dyDescent="0.25">
      <c r="A354" s="29">
        <v>60</v>
      </c>
      <c r="B354" s="25" t="s">
        <v>172</v>
      </c>
      <c r="C354" s="91"/>
      <c r="D354" s="20"/>
      <c r="E354" s="55"/>
      <c r="F354" s="92"/>
    </row>
    <row r="355" spans="1:6" ht="15.75" x14ac:dyDescent="0.25">
      <c r="A355" s="34"/>
      <c r="B355" s="26" t="s">
        <v>10</v>
      </c>
      <c r="C355" s="27" t="s">
        <v>11</v>
      </c>
      <c r="D355" s="35">
        <v>16</v>
      </c>
      <c r="E355" s="55"/>
      <c r="F355" s="92">
        <f>E355*D355</f>
        <v>0</v>
      </c>
    </row>
    <row r="356" spans="1:6" ht="18.75" x14ac:dyDescent="0.25">
      <c r="A356" s="93"/>
      <c r="B356" s="93"/>
      <c r="C356" s="59"/>
      <c r="D356" s="93"/>
      <c r="E356" s="55"/>
      <c r="F356" s="87"/>
    </row>
    <row r="357" spans="1:6" ht="15.75" x14ac:dyDescent="0.25">
      <c r="A357" s="29">
        <v>61</v>
      </c>
      <c r="B357" s="25" t="s">
        <v>118</v>
      </c>
      <c r="C357" s="17"/>
      <c r="D357" s="20"/>
      <c r="E357" s="55"/>
      <c r="F357" s="92"/>
    </row>
    <row r="358" spans="1:6" ht="15.75" x14ac:dyDescent="0.25">
      <c r="A358" s="34"/>
      <c r="B358" s="26" t="s">
        <v>10</v>
      </c>
      <c r="C358" s="27" t="s">
        <v>11</v>
      </c>
      <c r="D358" s="35">
        <v>1</v>
      </c>
      <c r="E358" s="55"/>
      <c r="F358" s="92">
        <f>E358*D358</f>
        <v>0</v>
      </c>
    </row>
    <row r="359" spans="1:6" ht="18.75" x14ac:dyDescent="0.25">
      <c r="A359" s="93"/>
      <c r="B359" s="93"/>
      <c r="C359" s="59"/>
      <c r="D359" s="93"/>
      <c r="E359" s="55"/>
      <c r="F359" s="87"/>
    </row>
    <row r="360" spans="1:6" ht="15.75" x14ac:dyDescent="0.25">
      <c r="A360" s="29">
        <v>62</v>
      </c>
      <c r="B360" s="25" t="s">
        <v>173</v>
      </c>
      <c r="C360" s="91"/>
      <c r="D360" s="20"/>
      <c r="E360" s="55"/>
      <c r="F360" s="92"/>
    </row>
    <row r="361" spans="1:6" ht="15.75" x14ac:dyDescent="0.25">
      <c r="A361" s="29"/>
      <c r="B361" s="25" t="s">
        <v>174</v>
      </c>
      <c r="C361" s="91"/>
      <c r="D361" s="20"/>
      <c r="E361" s="55"/>
      <c r="F361" s="92"/>
    </row>
    <row r="362" spans="1:6" ht="15.75" x14ac:dyDescent="0.25">
      <c r="A362" s="34"/>
      <c r="B362" s="26" t="s">
        <v>10</v>
      </c>
      <c r="C362" s="27" t="s">
        <v>11</v>
      </c>
      <c r="D362" s="35">
        <v>1</v>
      </c>
      <c r="E362" s="55"/>
      <c r="F362" s="92">
        <f>E362*D362</f>
        <v>0</v>
      </c>
    </row>
    <row r="363" spans="1:6" ht="19.5" thickBot="1" x14ac:dyDescent="0.3">
      <c r="A363" s="93"/>
      <c r="B363" s="93"/>
      <c r="C363" s="59"/>
      <c r="D363" s="93"/>
      <c r="E363" s="98"/>
      <c r="F363" s="87"/>
    </row>
    <row r="364" spans="1:6" ht="19.5" thickBot="1" x14ac:dyDescent="0.3">
      <c r="A364" s="40" t="s">
        <v>186</v>
      </c>
      <c r="B364" s="41"/>
      <c r="C364" s="41"/>
      <c r="D364" s="41"/>
      <c r="E364" s="81"/>
      <c r="F364" s="82">
        <f>SUM(F292:F363)</f>
        <v>0</v>
      </c>
    </row>
    <row r="365" spans="1:6" ht="19.5" thickBot="1" x14ac:dyDescent="0.3">
      <c r="A365" s="58"/>
      <c r="B365" s="85"/>
      <c r="C365" s="85"/>
      <c r="D365" s="85"/>
      <c r="E365" s="59"/>
      <c r="F365" s="82"/>
    </row>
    <row r="366" spans="1:6" ht="19.5" thickBot="1" x14ac:dyDescent="0.3">
      <c r="A366" s="40" t="s">
        <v>187</v>
      </c>
      <c r="B366" s="41"/>
      <c r="C366" s="41"/>
      <c r="D366" s="41"/>
      <c r="E366" s="81"/>
      <c r="F366" s="82">
        <f>F290+F136+F364</f>
        <v>0</v>
      </c>
    </row>
    <row r="367" spans="1:6" ht="15.75" x14ac:dyDescent="0.25">
      <c r="A367" s="99"/>
      <c r="B367" s="99"/>
      <c r="C367" s="99"/>
      <c r="D367" s="100"/>
      <c r="E367" s="101"/>
      <c r="F367" s="101"/>
    </row>
    <row r="368" spans="1:6" ht="15.75" x14ac:dyDescent="0.25">
      <c r="A368" s="99"/>
      <c r="B368" s="99"/>
      <c r="C368" s="99"/>
      <c r="D368" s="100"/>
      <c r="E368" s="101"/>
      <c r="F368" s="101"/>
    </row>
    <row r="369" spans="1:6" ht="15.75" x14ac:dyDescent="0.25">
      <c r="A369" s="99"/>
      <c r="B369" s="99"/>
      <c r="C369" s="99"/>
      <c r="D369" s="100"/>
      <c r="E369" s="101"/>
      <c r="F369" s="101"/>
    </row>
    <row r="370" spans="1:6" ht="15.75" x14ac:dyDescent="0.25">
      <c r="A370" s="99"/>
      <c r="B370" s="99"/>
      <c r="C370" s="99"/>
      <c r="D370" s="100"/>
      <c r="E370" s="101"/>
      <c r="F370" s="101"/>
    </row>
  </sheetData>
  <mergeCells count="18">
    <mergeCell ref="A228:E228"/>
    <mergeCell ref="A259:E259"/>
    <mergeCell ref="A288:E288"/>
    <mergeCell ref="A290:E290"/>
    <mergeCell ref="A364:E364"/>
    <mergeCell ref="A366:E366"/>
    <mergeCell ref="A56:E56"/>
    <mergeCell ref="A96:E96"/>
    <mergeCell ref="A112:E112"/>
    <mergeCell ref="A134:E134"/>
    <mergeCell ref="A136:E136"/>
    <mergeCell ref="A166:E166"/>
    <mergeCell ref="A1:A2"/>
    <mergeCell ref="B1:B2"/>
    <mergeCell ref="C1:C2"/>
    <mergeCell ref="D1:D2"/>
    <mergeCell ref="F1:F2"/>
    <mergeCell ref="A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A30" sqref="A30:F30"/>
    </sheetView>
  </sheetViews>
  <sheetFormatPr defaultRowHeight="15" x14ac:dyDescent="0.25"/>
  <cols>
    <col min="1" max="1" width="12.85546875" customWidth="1"/>
    <col min="2" max="2" width="41.140625" customWidth="1"/>
    <col min="3" max="3" width="9.140625" customWidth="1"/>
    <col min="4" max="4" width="11.7109375" customWidth="1"/>
    <col min="5" max="5" width="12.7109375" customWidth="1"/>
    <col min="6" max="6" width="12.28515625" customWidth="1"/>
  </cols>
  <sheetData>
    <row r="1" spans="1:7" x14ac:dyDescent="0.25">
      <c r="A1" s="102"/>
      <c r="B1" s="102"/>
      <c r="C1" s="102"/>
      <c r="D1" s="102"/>
      <c r="E1" s="102"/>
      <c r="F1" s="102"/>
      <c r="G1" s="103"/>
    </row>
    <row r="2" spans="1:7" x14ac:dyDescent="0.25">
      <c r="A2" s="102"/>
      <c r="B2" s="102"/>
      <c r="C2" s="102"/>
      <c r="D2" s="102"/>
      <c r="E2" s="102"/>
      <c r="F2" s="102"/>
      <c r="G2" s="103"/>
    </row>
    <row r="3" spans="1:7" x14ac:dyDescent="0.25">
      <c r="A3" s="104" t="s">
        <v>188</v>
      </c>
      <c r="B3" s="104"/>
      <c r="C3" s="104"/>
      <c r="D3" s="104"/>
      <c r="E3" s="104"/>
      <c r="F3" s="104"/>
      <c r="G3" s="103"/>
    </row>
    <row r="4" spans="1:7" x14ac:dyDescent="0.25">
      <c r="A4" s="105" t="s">
        <v>189</v>
      </c>
      <c r="B4" s="105"/>
      <c r="C4" s="105"/>
      <c r="D4" s="105"/>
      <c r="E4" s="105"/>
      <c r="F4" s="105"/>
      <c r="G4" s="103"/>
    </row>
    <row r="5" spans="1:7" ht="15.75" thickBot="1" x14ac:dyDescent="0.3">
      <c r="A5" s="106"/>
      <c r="B5" s="107"/>
      <c r="C5" s="108"/>
      <c r="D5" s="108"/>
      <c r="E5" s="108"/>
      <c r="F5" s="108"/>
      <c r="G5" s="103"/>
    </row>
    <row r="6" spans="1:7" ht="48.75" thickBot="1" x14ac:dyDescent="0.3">
      <c r="A6" s="109" t="s">
        <v>190</v>
      </c>
      <c r="B6" s="110" t="s">
        <v>191</v>
      </c>
      <c r="C6" s="110" t="s">
        <v>30</v>
      </c>
      <c r="D6" s="110" t="s">
        <v>192</v>
      </c>
      <c r="E6" s="111" t="s">
        <v>193</v>
      </c>
      <c r="F6" s="112" t="s">
        <v>194</v>
      </c>
      <c r="G6" s="113"/>
    </row>
    <row r="7" spans="1:7" x14ac:dyDescent="0.25">
      <c r="A7" s="114"/>
      <c r="B7" s="115"/>
      <c r="C7" s="116"/>
      <c r="D7" s="117"/>
      <c r="E7" s="118"/>
      <c r="F7" s="119"/>
      <c r="G7" s="103"/>
    </row>
    <row r="8" spans="1:7" ht="48.75" x14ac:dyDescent="0.25">
      <c r="A8" s="120"/>
      <c r="B8" s="121" t="s">
        <v>195</v>
      </c>
      <c r="C8" s="116"/>
      <c r="D8" s="117"/>
      <c r="E8" s="122"/>
      <c r="F8" s="119"/>
      <c r="G8" s="103"/>
    </row>
    <row r="9" spans="1:7" x14ac:dyDescent="0.25">
      <c r="A9" s="114"/>
      <c r="B9" s="123"/>
      <c r="C9" s="116"/>
      <c r="D9" s="117"/>
      <c r="E9" s="122"/>
      <c r="F9" s="119"/>
      <c r="G9" s="103"/>
    </row>
    <row r="10" spans="1:7" x14ac:dyDescent="0.25">
      <c r="A10" s="114">
        <v>201</v>
      </c>
      <c r="B10" s="123" t="s">
        <v>196</v>
      </c>
      <c r="C10" s="116"/>
      <c r="D10" s="117"/>
      <c r="E10" s="122"/>
      <c r="F10" s="119"/>
      <c r="G10" s="103"/>
    </row>
    <row r="11" spans="1:7" x14ac:dyDescent="0.25">
      <c r="A11" s="114"/>
      <c r="B11" s="123" t="s">
        <v>50</v>
      </c>
      <c r="C11" s="124" t="s">
        <v>197</v>
      </c>
      <c r="D11" s="122">
        <v>6000</v>
      </c>
      <c r="E11" s="122"/>
      <c r="F11" s="119">
        <f>+E11*D11</f>
        <v>0</v>
      </c>
      <c r="G11" s="103"/>
    </row>
    <row r="12" spans="1:7" x14ac:dyDescent="0.25">
      <c r="A12" s="114"/>
      <c r="B12" s="115"/>
      <c r="C12" s="116"/>
      <c r="D12" s="125"/>
      <c r="E12" s="122"/>
      <c r="F12" s="119"/>
      <c r="G12" s="103"/>
    </row>
    <row r="13" spans="1:7" x14ac:dyDescent="0.25">
      <c r="A13" s="114">
        <v>202</v>
      </c>
      <c r="B13" s="123" t="s">
        <v>198</v>
      </c>
      <c r="C13" s="116"/>
      <c r="D13" s="125"/>
      <c r="E13" s="122"/>
      <c r="F13" s="119"/>
      <c r="G13" s="103"/>
    </row>
    <row r="14" spans="1:7" x14ac:dyDescent="0.25">
      <c r="A14" s="114"/>
      <c r="B14" s="123" t="s">
        <v>50</v>
      </c>
      <c r="C14" s="124" t="s">
        <v>197</v>
      </c>
      <c r="D14" s="122">
        <v>6000</v>
      </c>
      <c r="E14" s="122"/>
      <c r="F14" s="119">
        <f>+E14*D14</f>
        <v>0</v>
      </c>
      <c r="G14" s="103"/>
    </row>
    <row r="15" spans="1:7" x14ac:dyDescent="0.25">
      <c r="A15" s="114"/>
      <c r="B15" s="115"/>
      <c r="C15" s="116"/>
      <c r="D15" s="125"/>
      <c r="E15" s="122"/>
      <c r="F15" s="119"/>
      <c r="G15" s="103"/>
    </row>
    <row r="16" spans="1:7" x14ac:dyDescent="0.25">
      <c r="A16" s="114">
        <v>203</v>
      </c>
      <c r="B16" s="123" t="s">
        <v>199</v>
      </c>
      <c r="C16" s="116"/>
      <c r="D16" s="125"/>
      <c r="E16" s="122"/>
      <c r="F16" s="119"/>
      <c r="G16" s="103"/>
    </row>
    <row r="17" spans="1:7" x14ac:dyDescent="0.25">
      <c r="A17" s="114"/>
      <c r="B17" s="123" t="s">
        <v>50</v>
      </c>
      <c r="C17" s="124" t="s">
        <v>197</v>
      </c>
      <c r="D17" s="122">
        <v>6000</v>
      </c>
      <c r="E17" s="122"/>
      <c r="F17" s="119">
        <f>+E17*D17</f>
        <v>0</v>
      </c>
      <c r="G17" s="103"/>
    </row>
    <row r="18" spans="1:7" x14ac:dyDescent="0.25">
      <c r="A18" s="114"/>
      <c r="B18" s="123"/>
      <c r="C18" s="116"/>
      <c r="D18" s="125"/>
      <c r="E18" s="122"/>
      <c r="F18" s="119"/>
      <c r="G18" s="103"/>
    </row>
    <row r="19" spans="1:7" ht="48.75" x14ac:dyDescent="0.25">
      <c r="A19" s="114">
        <v>204</v>
      </c>
      <c r="B19" s="126" t="s">
        <v>200</v>
      </c>
      <c r="C19" s="116"/>
      <c r="D19" s="125"/>
      <c r="E19" s="122"/>
      <c r="F19" s="119"/>
      <c r="G19" s="103"/>
    </row>
    <row r="20" spans="1:7" x14ac:dyDescent="0.25">
      <c r="A20" s="114"/>
      <c r="B20" s="123" t="s">
        <v>50</v>
      </c>
      <c r="C20" s="124" t="s">
        <v>197</v>
      </c>
      <c r="D20" s="122">
        <v>6000</v>
      </c>
      <c r="E20" s="122"/>
      <c r="F20" s="119">
        <f>+E20*D20</f>
        <v>0</v>
      </c>
      <c r="G20" s="103"/>
    </row>
    <row r="21" spans="1:7" x14ac:dyDescent="0.25">
      <c r="A21" s="114"/>
      <c r="B21" s="123"/>
      <c r="C21" s="116"/>
      <c r="D21" s="125"/>
      <c r="E21" s="122"/>
      <c r="F21" s="119"/>
      <c r="G21" s="103"/>
    </row>
    <row r="22" spans="1:7" x14ac:dyDescent="0.25">
      <c r="A22" s="114">
        <v>205</v>
      </c>
      <c r="B22" s="123" t="s">
        <v>201</v>
      </c>
      <c r="C22" s="116"/>
      <c r="D22" s="125"/>
      <c r="E22" s="122"/>
      <c r="F22" s="119"/>
      <c r="G22" s="103"/>
    </row>
    <row r="23" spans="1:7" x14ac:dyDescent="0.25">
      <c r="A23" s="114"/>
      <c r="B23" s="123" t="s">
        <v>50</v>
      </c>
      <c r="C23" s="124" t="s">
        <v>197</v>
      </c>
      <c r="D23" s="122">
        <v>6000</v>
      </c>
      <c r="E23" s="122"/>
      <c r="F23" s="119">
        <f>+E23*D23</f>
        <v>0</v>
      </c>
      <c r="G23" s="103"/>
    </row>
    <row r="24" spans="1:7" x14ac:dyDescent="0.25">
      <c r="A24" s="114"/>
      <c r="B24" s="123"/>
      <c r="C24" s="116"/>
      <c r="D24" s="125"/>
      <c r="E24" s="122"/>
      <c r="F24" s="119"/>
      <c r="G24" s="103"/>
    </row>
    <row r="25" spans="1:7" x14ac:dyDescent="0.25">
      <c r="A25" s="114">
        <v>206</v>
      </c>
      <c r="B25" s="123" t="s">
        <v>202</v>
      </c>
      <c r="C25" s="116"/>
      <c r="D25" s="125"/>
      <c r="E25" s="122"/>
      <c r="F25" s="119"/>
      <c r="G25" s="103"/>
    </row>
    <row r="26" spans="1:7" x14ac:dyDescent="0.25">
      <c r="A26" s="114"/>
      <c r="B26" s="123" t="s">
        <v>50</v>
      </c>
      <c r="C26" s="124" t="s">
        <v>197</v>
      </c>
      <c r="D26" s="122">
        <f>+'[1]SERIE 300A 500 CEA - Estimation'!D19</f>
        <v>371</v>
      </c>
      <c r="E26" s="122"/>
      <c r="F26" s="119">
        <f>+E26*D26</f>
        <v>0</v>
      </c>
      <c r="G26" s="103"/>
    </row>
    <row r="27" spans="1:7" ht="15.75" thickBot="1" x14ac:dyDescent="0.3">
      <c r="A27" s="114"/>
      <c r="B27" s="123"/>
      <c r="C27" s="116"/>
      <c r="D27" s="122"/>
      <c r="E27" s="122"/>
      <c r="F27" s="119"/>
      <c r="G27" s="103"/>
    </row>
    <row r="28" spans="1:7" ht="15.75" thickBot="1" x14ac:dyDescent="0.3">
      <c r="A28" s="127"/>
      <c r="B28" s="128" t="s">
        <v>203</v>
      </c>
      <c r="C28" s="129"/>
      <c r="D28" s="129"/>
      <c r="E28" s="129"/>
      <c r="F28" s="130">
        <f>SUM(F11:F27)</f>
        <v>0</v>
      </c>
      <c r="G28" s="103"/>
    </row>
    <row r="29" spans="1:7" x14ac:dyDescent="0.25">
      <c r="A29" s="102"/>
      <c r="B29" s="102"/>
      <c r="C29" s="102"/>
      <c r="D29" s="102"/>
      <c r="E29" s="102"/>
      <c r="F29" s="102"/>
    </row>
    <row r="30" spans="1:7" x14ac:dyDescent="0.25">
      <c r="A30" s="102"/>
      <c r="B30" s="102"/>
      <c r="C30" s="102"/>
      <c r="D30" s="102"/>
      <c r="E30" s="102"/>
      <c r="F30" s="102"/>
    </row>
    <row r="31" spans="1:7" x14ac:dyDescent="0.25">
      <c r="A31" s="102" t="s">
        <v>204</v>
      </c>
      <c r="B31" s="102"/>
      <c r="C31" s="102"/>
      <c r="D31" s="102"/>
      <c r="E31" s="102"/>
      <c r="F31" s="102"/>
    </row>
    <row r="32" spans="1:7" ht="15.75" thickBot="1" x14ac:dyDescent="0.3">
      <c r="A32" s="102" t="s">
        <v>205</v>
      </c>
      <c r="B32" s="102"/>
      <c r="C32" s="102"/>
      <c r="D32" s="102"/>
      <c r="E32" s="102"/>
      <c r="F32" s="102"/>
    </row>
    <row r="33" spans="1:6" ht="39.75" thickBot="1" x14ac:dyDescent="0.3">
      <c r="A33" s="131" t="s">
        <v>206</v>
      </c>
      <c r="B33" s="131" t="s">
        <v>207</v>
      </c>
      <c r="C33" s="132" t="s">
        <v>30</v>
      </c>
      <c r="D33" s="131" t="s">
        <v>208</v>
      </c>
      <c r="E33" s="133" t="s">
        <v>209</v>
      </c>
      <c r="F33" s="134" t="s">
        <v>210</v>
      </c>
    </row>
    <row r="34" spans="1:6" ht="30.75" thickBot="1" x14ac:dyDescent="0.3">
      <c r="A34" s="135" t="s">
        <v>211</v>
      </c>
      <c r="B34" s="135" t="s">
        <v>212</v>
      </c>
      <c r="C34" s="136"/>
      <c r="D34" s="135" t="s">
        <v>213</v>
      </c>
      <c r="E34" s="137" t="s">
        <v>214</v>
      </c>
      <c r="F34" s="138"/>
    </row>
    <row r="35" spans="1:6" ht="60" x14ac:dyDescent="0.25">
      <c r="A35" s="139">
        <v>300</v>
      </c>
      <c r="B35" s="140" t="s">
        <v>215</v>
      </c>
      <c r="C35" s="141"/>
      <c r="D35" s="142"/>
      <c r="E35" s="143"/>
      <c r="F35" s="144"/>
    </row>
    <row r="36" spans="1:6" x14ac:dyDescent="0.25">
      <c r="A36" s="145"/>
      <c r="B36" s="146"/>
      <c r="C36" s="147"/>
      <c r="D36" s="148"/>
      <c r="E36" s="149"/>
      <c r="F36" s="150"/>
    </row>
    <row r="37" spans="1:6" ht="60" x14ac:dyDescent="0.25">
      <c r="A37" s="151">
        <v>301</v>
      </c>
      <c r="B37" s="152" t="s">
        <v>216</v>
      </c>
      <c r="C37" s="153"/>
      <c r="D37" s="154"/>
      <c r="E37" s="149"/>
      <c r="F37" s="150"/>
    </row>
    <row r="38" spans="1:6" ht="24" x14ac:dyDescent="0.25">
      <c r="A38" s="151"/>
      <c r="B38" s="155" t="s">
        <v>217</v>
      </c>
      <c r="C38" s="153" t="s">
        <v>131</v>
      </c>
      <c r="D38" s="156" t="e">
        <f>ROUNDUP(GETPIVOTDATA("S_RVT",[1]RVT_Récap!$A$3,"TYPE_RVT","Sol souple antistatique"),0)</f>
        <v>#REF!</v>
      </c>
      <c r="E38" s="149"/>
      <c r="F38" s="157" t="e">
        <f t="shared" ref="F38:F49" si="0">IF(D38="","",E38*D38)</f>
        <v>#REF!</v>
      </c>
    </row>
    <row r="39" spans="1:6" x14ac:dyDescent="0.25">
      <c r="A39" s="151"/>
      <c r="B39" s="155"/>
      <c r="C39" s="158"/>
      <c r="D39" s="156"/>
      <c r="E39" s="149"/>
      <c r="F39" s="157" t="str">
        <f t="shared" si="0"/>
        <v/>
      </c>
    </row>
    <row r="40" spans="1:6" ht="36" x14ac:dyDescent="0.25">
      <c r="A40" s="151">
        <v>302</v>
      </c>
      <c r="B40" s="159" t="s">
        <v>218</v>
      </c>
      <c r="C40" s="158"/>
      <c r="D40" s="156"/>
      <c r="E40" s="149"/>
      <c r="F40" s="157" t="str">
        <f t="shared" si="0"/>
        <v/>
      </c>
    </row>
    <row r="41" spans="1:6" ht="24" x14ac:dyDescent="0.25">
      <c r="A41" s="151"/>
      <c r="B41" s="155" t="s">
        <v>217</v>
      </c>
      <c r="C41" s="158" t="s">
        <v>131</v>
      </c>
      <c r="D41" s="156" t="e">
        <f>ROUNDUP(GETPIVOTDATA("S_RVT",[1]RVT_Récap!$A$3,"TYPE_RVT","SOL SOUPLE PVC")+GETPIVOTDATA("S_RVT",[1]RVT_Récap!$A$3,"TYPE_RVT","SOL SOUPLE PVC "),0)</f>
        <v>#REF!</v>
      </c>
      <c r="E41" s="149"/>
      <c r="F41" s="157" t="e">
        <f t="shared" si="0"/>
        <v>#REF!</v>
      </c>
    </row>
    <row r="42" spans="1:6" x14ac:dyDescent="0.25">
      <c r="A42" s="151"/>
      <c r="B42" s="155"/>
      <c r="C42" s="158"/>
      <c r="D42" s="156"/>
      <c r="E42" s="149"/>
      <c r="F42" s="157" t="str">
        <f t="shared" si="0"/>
        <v/>
      </c>
    </row>
    <row r="43" spans="1:6" ht="72" x14ac:dyDescent="0.25">
      <c r="A43" s="151">
        <v>303</v>
      </c>
      <c r="B43" s="152" t="s">
        <v>219</v>
      </c>
      <c r="C43" s="158"/>
      <c r="D43" s="156"/>
      <c r="E43" s="149"/>
      <c r="F43" s="157" t="str">
        <f t="shared" si="0"/>
        <v/>
      </c>
    </row>
    <row r="44" spans="1:6" ht="24" x14ac:dyDescent="0.25">
      <c r="A44" s="151"/>
      <c r="B44" s="155" t="s">
        <v>217</v>
      </c>
      <c r="C44" s="158" t="s">
        <v>131</v>
      </c>
      <c r="D44" s="156" t="e">
        <f>ROUNDUP(GETPIVOTDATA("S_RVT",[1]RVT_Récap!$A$3,"TYPE_RVT","Gres Cerame"),0)</f>
        <v>#REF!</v>
      </c>
      <c r="E44" s="149"/>
      <c r="F44" s="157" t="e">
        <f t="shared" si="0"/>
        <v>#REF!</v>
      </c>
    </row>
    <row r="45" spans="1:6" x14ac:dyDescent="0.25">
      <c r="A45" s="151"/>
      <c r="B45" s="155"/>
      <c r="C45" s="153"/>
      <c r="D45" s="156"/>
      <c r="E45" s="149"/>
      <c r="F45" s="157" t="str">
        <f t="shared" si="0"/>
        <v/>
      </c>
    </row>
    <row r="46" spans="1:6" ht="96" x14ac:dyDescent="0.25">
      <c r="A46" s="151">
        <v>304</v>
      </c>
      <c r="B46" s="159" t="s">
        <v>220</v>
      </c>
      <c r="C46" s="158"/>
      <c r="D46" s="156"/>
      <c r="E46" s="149"/>
      <c r="F46" s="157" t="str">
        <f t="shared" si="0"/>
        <v/>
      </c>
    </row>
    <row r="47" spans="1:6" ht="24" x14ac:dyDescent="0.25">
      <c r="A47" s="151"/>
      <c r="B47" s="155" t="s">
        <v>217</v>
      </c>
      <c r="C47" s="158" t="s">
        <v>131</v>
      </c>
      <c r="D47" s="156" t="e">
        <f>ROUNDUP(GETPIVOTDATA("S_RVT",[1]RVT_Récap!$A$3,"TYPE_RVT","G.C ANTIDERAPANT"),0)</f>
        <v>#REF!</v>
      </c>
      <c r="E47" s="149"/>
      <c r="F47" s="157" t="e">
        <f t="shared" si="0"/>
        <v>#REF!</v>
      </c>
    </row>
    <row r="48" spans="1:6" x14ac:dyDescent="0.25">
      <c r="A48" s="151"/>
      <c r="B48" s="155"/>
      <c r="C48" s="158"/>
      <c r="D48" s="156"/>
      <c r="E48" s="149"/>
      <c r="F48" s="157" t="str">
        <f t="shared" si="0"/>
        <v/>
      </c>
    </row>
    <row r="49" spans="1:6" ht="84" x14ac:dyDescent="0.25">
      <c r="A49" s="151">
        <v>305</v>
      </c>
      <c r="B49" s="152" t="s">
        <v>221</v>
      </c>
      <c r="C49" s="158"/>
      <c r="D49" s="156"/>
      <c r="E49" s="149"/>
      <c r="F49" s="157" t="str">
        <f t="shared" si="0"/>
        <v/>
      </c>
    </row>
    <row r="50" spans="1:6" ht="24" x14ac:dyDescent="0.25">
      <c r="A50" s="151"/>
      <c r="B50" s="155" t="s">
        <v>217</v>
      </c>
      <c r="C50" s="158" t="s">
        <v>131</v>
      </c>
      <c r="D50" s="156" t="e">
        <f>ROUNDUP(GETPIVOTDATA("S_RVT_MURAL",'[1]RVT Mural'!$A$3,"TYPE_RVT_MURAL","G.S à H portes"),0)</f>
        <v>#REF!</v>
      </c>
      <c r="E50" s="149"/>
      <c r="F50" s="157" t="e">
        <f>IF(D50="","",E50*D50)</f>
        <v>#REF!</v>
      </c>
    </row>
    <row r="51" spans="1:6" ht="15.75" thickBot="1" x14ac:dyDescent="0.3">
      <c r="A51" s="151"/>
      <c r="B51" s="155"/>
      <c r="C51" s="158"/>
      <c r="D51" s="156"/>
      <c r="E51" s="160"/>
      <c r="F51" s="161"/>
    </row>
    <row r="52" spans="1:6" ht="15.75" thickBot="1" x14ac:dyDescent="0.3">
      <c r="A52" s="162" t="s">
        <v>222</v>
      </c>
      <c r="B52" s="163"/>
      <c r="C52" s="163"/>
      <c r="D52" s="163"/>
      <c r="E52" s="163"/>
      <c r="F52" s="164" t="e">
        <f>SUM(F38:F51)</f>
        <v>#REF!</v>
      </c>
    </row>
    <row r="53" spans="1:6" ht="15.75" thickBot="1" x14ac:dyDescent="0.3">
      <c r="A53" s="165"/>
      <c r="B53" s="166"/>
      <c r="C53" s="166"/>
      <c r="D53" s="166"/>
      <c r="E53" s="167"/>
      <c r="F53" s="168"/>
    </row>
    <row r="54" spans="1:6" ht="48" x14ac:dyDescent="0.25">
      <c r="A54" s="169">
        <v>400</v>
      </c>
      <c r="B54" s="170" t="s">
        <v>223</v>
      </c>
      <c r="C54" s="141"/>
      <c r="D54" s="171"/>
      <c r="E54" s="143"/>
      <c r="F54" s="144"/>
    </row>
    <row r="55" spans="1:6" x14ac:dyDescent="0.25">
      <c r="A55" s="151"/>
      <c r="B55" s="146"/>
      <c r="C55" s="147"/>
      <c r="D55" s="172"/>
      <c r="E55" s="149"/>
      <c r="F55" s="150"/>
    </row>
    <row r="56" spans="1:6" ht="96" x14ac:dyDescent="0.25">
      <c r="A56" s="151">
        <v>401</v>
      </c>
      <c r="B56" s="152" t="s">
        <v>224</v>
      </c>
      <c r="C56" s="147"/>
      <c r="D56" s="148"/>
      <c r="E56" s="149"/>
      <c r="F56" s="150"/>
    </row>
    <row r="57" spans="1:6" ht="24" x14ac:dyDescent="0.25">
      <c r="A57" s="151"/>
      <c r="B57" s="155" t="s">
        <v>217</v>
      </c>
      <c r="C57" s="153" t="s">
        <v>131</v>
      </c>
      <c r="D57" s="173" t="e">
        <f>ROUNDUP(GETPIVOTDATA("S_PEINT_MUR",'[1]Peint Mural_Peint Plafond'!$A$3,"TYPE_PEINT_MUR","ACRYLIQUE LESSIVABLE")+GETPIVOTDATA("S_PEINT_FP",'[1]Peint Mural_Peint Plafond'!$E$3,"TYPE_PEINT_FP","ACRYLIQUE"),0)</f>
        <v>#REF!</v>
      </c>
      <c r="E57" s="160"/>
      <c r="F57" s="174" t="e">
        <f t="shared" ref="F57:F67" si="1">IF(D57="","",E57*D57)</f>
        <v>#REF!</v>
      </c>
    </row>
    <row r="58" spans="1:6" x14ac:dyDescent="0.25">
      <c r="A58" s="151"/>
      <c r="B58" s="155"/>
      <c r="C58" s="153"/>
      <c r="D58" s="173"/>
      <c r="E58" s="160"/>
      <c r="F58" s="174" t="str">
        <f t="shared" si="1"/>
        <v/>
      </c>
    </row>
    <row r="59" spans="1:6" ht="60" x14ac:dyDescent="0.25">
      <c r="A59" s="151">
        <v>402</v>
      </c>
      <c r="B59" s="152" t="s">
        <v>225</v>
      </c>
      <c r="C59" s="153"/>
      <c r="D59" s="173"/>
      <c r="E59" s="160"/>
      <c r="F59" s="174" t="str">
        <f t="shared" si="1"/>
        <v/>
      </c>
    </row>
    <row r="60" spans="1:6" ht="24" x14ac:dyDescent="0.25">
      <c r="A60" s="151"/>
      <c r="B60" s="155" t="s">
        <v>217</v>
      </c>
      <c r="C60" s="153" t="s">
        <v>131</v>
      </c>
      <c r="D60" s="173" t="e">
        <f>ROUNDUP(GETPIVOTDATA("S_PEINT_MUR",'[1]Peint Mural_Peint Plafond'!$A$3,"TYPE_PEINT_MUR","POLYURETHANE")+GETPIVOTDATA("S_PEINT_FP",'[1]Peint Mural_Peint Plafond'!$E$3,"TYPE_PEINT_FP","VINYLE")+GETPIVOTDATA("S_PEINT_FP",'[1]Peint Mural_Peint Plafond'!$E$3,"TYPE_PEINT_FP","POLYURETHANE"),0)</f>
        <v>#REF!</v>
      </c>
      <c r="E60" s="160"/>
      <c r="F60" s="174" t="e">
        <f t="shared" si="1"/>
        <v>#REF!</v>
      </c>
    </row>
    <row r="61" spans="1:6" x14ac:dyDescent="0.25">
      <c r="A61" s="151"/>
      <c r="B61" s="155"/>
      <c r="C61" s="153"/>
      <c r="D61" s="173"/>
      <c r="E61" s="160"/>
      <c r="F61" s="174" t="str">
        <f t="shared" si="1"/>
        <v/>
      </c>
    </row>
    <row r="62" spans="1:6" ht="132" x14ac:dyDescent="0.25">
      <c r="A62" s="151">
        <v>403</v>
      </c>
      <c r="B62" s="152" t="s">
        <v>226</v>
      </c>
      <c r="C62" s="153"/>
      <c r="D62" s="173"/>
      <c r="E62" s="160"/>
      <c r="F62" s="174" t="str">
        <f t="shared" si="1"/>
        <v/>
      </c>
    </row>
    <row r="63" spans="1:6" ht="24" x14ac:dyDescent="0.25">
      <c r="A63" s="151"/>
      <c r="B63" s="155" t="s">
        <v>217</v>
      </c>
      <c r="C63" s="153" t="s">
        <v>131</v>
      </c>
      <c r="D63" s="173" t="e">
        <f>ROUNDUP(GETPIVOTDATA("S_PEINT_MUR",'[1]Peint Mural_Peint Plafond'!$A$3,"TYPE_PEINT_MUR","LESSIVABLE ANTI REFLET")+GETPIVOTDATA("S_PEINT_FP",'[1]Peint Mural_Peint Plafond'!$E$3,"TYPE_PEINT_FP","ANTI REFLET"),0)</f>
        <v>#REF!</v>
      </c>
      <c r="E63" s="160"/>
      <c r="F63" s="174" t="e">
        <f t="shared" si="1"/>
        <v>#REF!</v>
      </c>
    </row>
    <row r="64" spans="1:6" x14ac:dyDescent="0.25">
      <c r="A64" s="151"/>
      <c r="B64" s="155"/>
      <c r="C64" s="153"/>
      <c r="D64" s="173"/>
      <c r="E64" s="160"/>
      <c r="F64" s="174" t="str">
        <f t="shared" si="1"/>
        <v/>
      </c>
    </row>
    <row r="65" spans="1:6" x14ac:dyDescent="0.25">
      <c r="A65" s="151"/>
      <c r="B65" s="159"/>
      <c r="C65" s="153"/>
      <c r="D65" s="173"/>
      <c r="E65" s="160"/>
      <c r="F65" s="174" t="str">
        <f>IF(D65="","",E65*D65)</f>
        <v/>
      </c>
    </row>
    <row r="66" spans="1:6" x14ac:dyDescent="0.25">
      <c r="A66" s="151"/>
      <c r="B66" s="155"/>
      <c r="C66" s="153"/>
      <c r="D66" s="173"/>
      <c r="E66" s="175"/>
      <c r="F66" s="174" t="str">
        <f t="shared" si="1"/>
        <v/>
      </c>
    </row>
    <row r="67" spans="1:6" ht="15.75" thickBot="1" x14ac:dyDescent="0.3">
      <c r="A67" s="151"/>
      <c r="B67" s="155"/>
      <c r="C67" s="153"/>
      <c r="D67" s="148"/>
      <c r="E67" s="160"/>
      <c r="F67" s="174" t="str">
        <f t="shared" si="1"/>
        <v/>
      </c>
    </row>
    <row r="68" spans="1:6" ht="15.75" thickBot="1" x14ac:dyDescent="0.3">
      <c r="A68" s="162" t="s">
        <v>227</v>
      </c>
      <c r="B68" s="163"/>
      <c r="C68" s="163"/>
      <c r="D68" s="163"/>
      <c r="E68" s="163"/>
      <c r="F68" s="164" t="e">
        <f>SUM(F57:F66)</f>
        <v>#REF!</v>
      </c>
    </row>
    <row r="69" spans="1:6" ht="15.75" thickBot="1" x14ac:dyDescent="0.3">
      <c r="A69" s="165"/>
      <c r="B69" s="166"/>
      <c r="C69" s="166"/>
      <c r="D69" s="176"/>
      <c r="E69" s="177"/>
      <c r="F69" s="168"/>
    </row>
    <row r="70" spans="1:6" ht="60" x14ac:dyDescent="0.25">
      <c r="A70" s="139">
        <v>500</v>
      </c>
      <c r="B70" s="170" t="s">
        <v>228</v>
      </c>
      <c r="C70" s="141"/>
      <c r="D70" s="172"/>
      <c r="E70" s="149"/>
      <c r="F70" s="144"/>
    </row>
    <row r="71" spans="1:6" x14ac:dyDescent="0.25">
      <c r="A71" s="151"/>
      <c r="B71" s="155"/>
      <c r="C71" s="147"/>
      <c r="D71" s="148"/>
      <c r="E71" s="149"/>
      <c r="F71" s="150"/>
    </row>
    <row r="72" spans="1:6" ht="84" x14ac:dyDescent="0.25">
      <c r="A72" s="151">
        <v>501</v>
      </c>
      <c r="B72" s="152" t="s">
        <v>229</v>
      </c>
      <c r="C72" s="153"/>
      <c r="D72" s="148"/>
      <c r="E72" s="160"/>
      <c r="F72" s="178"/>
    </row>
    <row r="73" spans="1:6" ht="24" x14ac:dyDescent="0.25">
      <c r="A73" s="151"/>
      <c r="B73" s="155" t="s">
        <v>217</v>
      </c>
      <c r="C73" s="153" t="s">
        <v>131</v>
      </c>
      <c r="D73" s="179" t="e">
        <f>+ROUNDUP(GETPIVOTDATA("S_FP",[1]FP_Récap!$A$3,"TYPE_FP","NON DEMONTABLE ETANCHE "),0)</f>
        <v>#REF!</v>
      </c>
      <c r="E73" s="160"/>
      <c r="F73" s="174" t="e">
        <f t="shared" ref="F73:F83" si="2">IF(D73="","",E73*D73)</f>
        <v>#REF!</v>
      </c>
    </row>
    <row r="74" spans="1:6" x14ac:dyDescent="0.25">
      <c r="A74" s="151"/>
      <c r="B74" s="155"/>
      <c r="C74" s="153"/>
      <c r="D74" s="179"/>
      <c r="E74" s="160"/>
      <c r="F74" s="174" t="str">
        <f t="shared" si="2"/>
        <v/>
      </c>
    </row>
    <row r="75" spans="1:6" ht="96" x14ac:dyDescent="0.25">
      <c r="A75" s="151">
        <v>502</v>
      </c>
      <c r="B75" s="152" t="s">
        <v>230</v>
      </c>
      <c r="C75" s="153"/>
      <c r="D75" s="179"/>
      <c r="E75" s="160"/>
      <c r="F75" s="174" t="str">
        <f t="shared" si="2"/>
        <v/>
      </c>
    </row>
    <row r="76" spans="1:6" ht="24" x14ac:dyDescent="0.25">
      <c r="A76" s="151"/>
      <c r="B76" s="155" t="s">
        <v>217</v>
      </c>
      <c r="C76" s="153" t="s">
        <v>131</v>
      </c>
      <c r="D76" s="179" t="e">
        <f>+ROUNDUP(GETPIVOTDATA("S_FP",[1]FP_Récap!$A$3,"TYPE_FP","NON POREUX ANTIBACTERIEN"),0)</f>
        <v>#REF!</v>
      </c>
      <c r="E76" s="160"/>
      <c r="F76" s="174" t="e">
        <f t="shared" si="2"/>
        <v>#REF!</v>
      </c>
    </row>
    <row r="77" spans="1:6" x14ac:dyDescent="0.25">
      <c r="A77" s="151"/>
      <c r="B77" s="155"/>
      <c r="C77" s="153"/>
      <c r="D77" s="179"/>
      <c r="E77" s="160"/>
      <c r="F77" s="174" t="str">
        <f t="shared" si="2"/>
        <v/>
      </c>
    </row>
    <row r="78" spans="1:6" ht="84" x14ac:dyDescent="0.25">
      <c r="A78" s="151">
        <v>503</v>
      </c>
      <c r="B78" s="152" t="s">
        <v>231</v>
      </c>
      <c r="C78" s="153"/>
      <c r="D78" s="179"/>
      <c r="E78" s="160"/>
      <c r="F78" s="178" t="str">
        <f t="shared" si="2"/>
        <v/>
      </c>
    </row>
    <row r="79" spans="1:6" ht="24" x14ac:dyDescent="0.25">
      <c r="A79" s="151"/>
      <c r="B79" s="155" t="s">
        <v>217</v>
      </c>
      <c r="C79" s="153" t="s">
        <v>131</v>
      </c>
      <c r="D79" s="179" t="e">
        <f>ROUNDUP(GETPIVOTDATA("S_FP",[1]FP_Récap!$A$3,"TYPE_FP","STAFF LISSE"),0)</f>
        <v>#REF!</v>
      </c>
      <c r="E79" s="160"/>
      <c r="F79" s="178" t="e">
        <f t="shared" si="2"/>
        <v>#REF!</v>
      </c>
    </row>
    <row r="80" spans="1:6" x14ac:dyDescent="0.25">
      <c r="A80" s="151"/>
      <c r="B80" s="155"/>
      <c r="C80" s="153"/>
      <c r="D80" s="179"/>
      <c r="E80" s="160"/>
      <c r="F80" s="174" t="str">
        <f t="shared" si="2"/>
        <v/>
      </c>
    </row>
    <row r="81" spans="1:6" ht="48" x14ac:dyDescent="0.25">
      <c r="A81" s="151">
        <v>504</v>
      </c>
      <c r="B81" s="152" t="s">
        <v>232</v>
      </c>
      <c r="C81" s="153"/>
      <c r="D81" s="179"/>
      <c r="E81" s="160"/>
      <c r="F81" s="178" t="str">
        <f t="shared" si="2"/>
        <v/>
      </c>
    </row>
    <row r="82" spans="1:6" ht="24" x14ac:dyDescent="0.25">
      <c r="A82" s="151"/>
      <c r="B82" s="155" t="s">
        <v>217</v>
      </c>
      <c r="C82" s="153" t="s">
        <v>131</v>
      </c>
      <c r="D82" s="179" t="e">
        <f>ROUNDUP(GETPIVOTDATA("S_FP",[1]FP_Récap!$A$3,"TYPE_FP","MODULAIRE"),0)</f>
        <v>#REF!</v>
      </c>
      <c r="E82" s="160"/>
      <c r="F82" s="178" t="e">
        <f t="shared" si="2"/>
        <v>#REF!</v>
      </c>
    </row>
    <row r="83" spans="1:6" ht="15.75" thickBot="1" x14ac:dyDescent="0.3">
      <c r="A83" s="151"/>
      <c r="B83" s="155"/>
      <c r="C83" s="153"/>
      <c r="D83" s="148"/>
      <c r="E83" s="160"/>
      <c r="F83" s="180" t="str">
        <f t="shared" si="2"/>
        <v/>
      </c>
    </row>
    <row r="84" spans="1:6" ht="15.75" thickBot="1" x14ac:dyDescent="0.3">
      <c r="A84" s="162" t="s">
        <v>233</v>
      </c>
      <c r="B84" s="163"/>
      <c r="C84" s="163"/>
      <c r="D84" s="163"/>
      <c r="E84" s="163"/>
      <c r="F84" s="164" t="e">
        <f>SUM(F72:F83)</f>
        <v>#REF!</v>
      </c>
    </row>
    <row r="85" spans="1:6" ht="15.75" thickBot="1" x14ac:dyDescent="0.3">
      <c r="A85" s="181"/>
      <c r="B85" s="182"/>
      <c r="C85" s="183"/>
      <c r="D85" s="183"/>
      <c r="E85" s="184"/>
      <c r="F85" s="185"/>
    </row>
    <row r="86" spans="1:6" ht="15.75" thickBot="1" x14ac:dyDescent="0.3">
      <c r="A86" s="186"/>
      <c r="B86" s="187" t="s">
        <v>234</v>
      </c>
      <c r="C86" s="188"/>
      <c r="D86" s="188"/>
      <c r="E86" s="189"/>
      <c r="F86" s="190" t="e">
        <f>+F84+F52+F68</f>
        <v>#REF!</v>
      </c>
    </row>
    <row r="87" spans="1:6" ht="15.75" thickBot="1" x14ac:dyDescent="0.3">
      <c r="A87" s="181"/>
      <c r="B87" s="182"/>
      <c r="C87" s="183"/>
      <c r="D87" s="183"/>
      <c r="E87" s="184"/>
      <c r="F87" s="185"/>
    </row>
    <row r="88" spans="1:6" ht="15.75" thickBot="1" x14ac:dyDescent="0.3">
      <c r="A88" s="186"/>
      <c r="B88" s="187" t="s">
        <v>235</v>
      </c>
      <c r="C88" s="188"/>
      <c r="D88" s="188"/>
      <c r="E88" s="189"/>
      <c r="F88" s="190" t="e">
        <f>+F86+F28</f>
        <v>#REF!</v>
      </c>
    </row>
  </sheetData>
  <mergeCells count="13">
    <mergeCell ref="A84:E84"/>
    <mergeCell ref="A31:F31"/>
    <mergeCell ref="A32:F32"/>
    <mergeCell ref="C33:C34"/>
    <mergeCell ref="F33:F34"/>
    <mergeCell ref="A52:E52"/>
    <mergeCell ref="A68:E68"/>
    <mergeCell ref="A1:F1"/>
    <mergeCell ref="A2:F2"/>
    <mergeCell ref="A3:F3"/>
    <mergeCell ref="A4:F4"/>
    <mergeCell ref="A29:F29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FLUIDE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ROLIN</dc:creator>
  <cp:lastModifiedBy>ROLIN</cp:lastModifiedBy>
  <dcterms:created xsi:type="dcterms:W3CDTF">2016-04-27T14:11:23Z</dcterms:created>
  <dcterms:modified xsi:type="dcterms:W3CDTF">2016-04-27T14:18:17Z</dcterms:modified>
</cp:coreProperties>
</file>