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medición tuberías" sheetId="2" r:id="rId1"/>
  </sheets>
  <calcPr calcId="124519"/>
</workbook>
</file>

<file path=xl/calcChain.xml><?xml version="1.0" encoding="utf-8"?>
<calcChain xmlns="http://schemas.openxmlformats.org/spreadsheetml/2006/main">
  <c r="D44" i="2"/>
  <c r="D42"/>
  <c r="D43" s="1"/>
  <c r="D41"/>
  <c r="D40"/>
  <c r="D39"/>
  <c r="D38"/>
  <c r="D36"/>
  <c r="D37" s="1"/>
  <c r="D35"/>
  <c r="D33"/>
  <c r="D34" s="1"/>
  <c r="D30"/>
  <c r="D28"/>
  <c r="D29" s="1"/>
  <c r="D25"/>
  <c r="D24"/>
  <c r="D23"/>
  <c r="D20"/>
  <c r="D18"/>
  <c r="D19" s="1"/>
  <c r="D17"/>
  <c r="D15"/>
  <c r="D16" s="1"/>
  <c r="D12"/>
  <c r="D10"/>
  <c r="D11" s="1"/>
  <c r="D9"/>
  <c r="D7"/>
  <c r="D8" s="1"/>
  <c r="D6"/>
  <c r="D4"/>
  <c r="D5" s="1"/>
</calcChain>
</file>

<file path=xl/sharedStrings.xml><?xml version="1.0" encoding="utf-8"?>
<sst xmlns="http://schemas.openxmlformats.org/spreadsheetml/2006/main" count="54" uniqueCount="33">
  <si>
    <t>NOMBRE DEL CIRCUITO</t>
  </si>
  <si>
    <t>DESCRIPCIÓN DE LA TUBERÍA</t>
  </si>
  <si>
    <t>medicion (m)</t>
  </si>
  <si>
    <t>CLIMATIZACIÓN FRÍO</t>
  </si>
  <si>
    <t>Frío zona este (impulsión y retorno). AGUA FRÍA 7-12 ºC</t>
  </si>
  <si>
    <t>Tubo PPR Climafaser, 160 mm diam.</t>
  </si>
  <si>
    <t>Manguito unión, 160 mm diam.</t>
  </si>
  <si>
    <t>Codo PPR de 90, 160 mm diam.</t>
  </si>
  <si>
    <t>Frío zona oeste (impulsión y retorno). AGUA FRÍA 7-12 ºc</t>
  </si>
  <si>
    <t>Frío zonas comunes (impulsión y retorno). AGUA FRÍA 7-12 ºC</t>
  </si>
  <si>
    <t>Tubo PPR Climafaser, 125 mm diam.</t>
  </si>
  <si>
    <t>Manguito unión, 125 mm diam.</t>
  </si>
  <si>
    <t>Codo PPR de 90, 125 mm diam.</t>
  </si>
  <si>
    <t>ACS</t>
  </si>
  <si>
    <t>Aljibe- Sala de máquinas (impulsión). AGUA FRÍA 18-20 ºC</t>
  </si>
  <si>
    <t>Tubo PPR Climafaser, 90 mm diam.</t>
  </si>
  <si>
    <t>Manguito unión, 90 mm diam.</t>
  </si>
  <si>
    <t>Codo PPR de 90, 90 mm diam.</t>
  </si>
  <si>
    <t>Sala de máquinas- Colector ACS (impulsión). AGUA CALIENTE 60 ºC</t>
  </si>
  <si>
    <t>Tubo PPR Climafaser, 110 mm diam.</t>
  </si>
  <si>
    <t>Manguito unión, 110 mm diam.</t>
  </si>
  <si>
    <t>Codo PPR de 90, 110 mm diam.</t>
  </si>
  <si>
    <t>DESALADORA</t>
  </si>
  <si>
    <t>Agua producto a Aljibe (impulsión). AGUA FRÍA 18-20 ºC</t>
  </si>
  <si>
    <t>CLIMATIZACIÓN PISCINA CALOR</t>
  </si>
  <si>
    <t>Sala máquinas- colector piscina (impulsión y retorno).  AGUA A 40-45 ºC</t>
  </si>
  <si>
    <t>POZOS</t>
  </si>
  <si>
    <t>Pozo- Intercambio sala máquinas (impulsión). AGUA A 20 ºC.</t>
  </si>
  <si>
    <t>Intercambio Sala de máquinas- Rechazo (retorno). AGUA A 20 ºC.</t>
  </si>
  <si>
    <t>Pozo- Desaladora (impulsión). AGUA A 20 ºC.</t>
  </si>
  <si>
    <t>Desaladora- Rechazo (retorno). AGUA A 20 ºC.</t>
  </si>
  <si>
    <r>
      <t>Precio unitario (</t>
    </r>
    <r>
      <rPr>
        <b/>
        <sz val="11"/>
        <color theme="1"/>
        <rFont val="Calibri"/>
        <family val="2"/>
      </rPr>
      <t>€)</t>
    </r>
  </si>
  <si>
    <t>TOTAL (€)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</si>
</sst>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vertical="center"/>
    </xf>
    <xf numFmtId="164" fontId="0" fillId="2" borderId="0" xfId="0" applyNumberFormat="1" applyFill="1"/>
    <xf numFmtId="164" fontId="0" fillId="0" borderId="0" xfId="0" applyNumberFormat="1" applyBorder="1"/>
    <xf numFmtId="164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topLeftCell="A6" workbookViewId="0">
      <selection activeCell="H23" sqref="H23"/>
    </sheetView>
  </sheetViews>
  <sheetFormatPr baseColWidth="10" defaultRowHeight="15"/>
  <cols>
    <col min="2" max="2" width="70" customWidth="1"/>
    <col min="3" max="3" width="38.28515625" customWidth="1"/>
    <col min="4" max="4" width="12.7109375" customWidth="1"/>
    <col min="5" max="5" width="17.140625" style="14" customWidth="1"/>
    <col min="6" max="6" width="11.42578125" style="14"/>
  </cols>
  <sheetData>
    <row r="2" spans="1:6">
      <c r="A2" s="1"/>
      <c r="B2" t="s">
        <v>0</v>
      </c>
      <c r="C2" t="s">
        <v>1</v>
      </c>
      <c r="D2" s="2" t="s">
        <v>2</v>
      </c>
      <c r="E2" s="10" t="s">
        <v>31</v>
      </c>
      <c r="F2" s="10" t="s">
        <v>32</v>
      </c>
    </row>
    <row r="3" spans="1:6">
      <c r="A3" s="3"/>
      <c r="B3" s="3" t="s">
        <v>3</v>
      </c>
      <c r="C3" s="3"/>
      <c r="D3" s="4"/>
      <c r="E3" s="11"/>
      <c r="F3" s="11"/>
    </row>
    <row r="4" spans="1:6">
      <c r="A4" s="5">
        <v>1</v>
      </c>
      <c r="B4" s="5" t="s">
        <v>4</v>
      </c>
      <c r="C4" s="5" t="s">
        <v>5</v>
      </c>
      <c r="D4" s="6">
        <f>+ROUND(((5+3.5+0.5+3.5+3+4+34+1+18+6+8+12+1.5+1.5+38+5)*2*1.1),0)</f>
        <v>318</v>
      </c>
      <c r="E4" s="12"/>
      <c r="F4" s="12"/>
    </row>
    <row r="5" spans="1:6">
      <c r="A5" s="5"/>
      <c r="B5" s="5"/>
      <c r="C5" s="5" t="s">
        <v>6</v>
      </c>
      <c r="D5" s="6">
        <f>+ROUND((D4/5*1.1),0)</f>
        <v>70</v>
      </c>
      <c r="E5" s="12"/>
      <c r="F5" s="12"/>
    </row>
    <row r="6" spans="1:6">
      <c r="A6" s="7"/>
      <c r="B6" s="7"/>
      <c r="C6" s="7" t="s">
        <v>7</v>
      </c>
      <c r="D6" s="8">
        <f>20*2*1.2</f>
        <v>48</v>
      </c>
      <c r="E6" s="13"/>
      <c r="F6" s="13"/>
    </row>
    <row r="7" spans="1:6">
      <c r="A7">
        <v>2</v>
      </c>
      <c r="B7" t="s">
        <v>8</v>
      </c>
      <c r="C7" s="5" t="s">
        <v>5</v>
      </c>
      <c r="D7" s="9">
        <f>ROUND(((5+1+1+50+17+2+6.5+3+10+16+4+10)*2*1.1),0)</f>
        <v>276</v>
      </c>
    </row>
    <row r="8" spans="1:6">
      <c r="C8" s="5" t="s">
        <v>6</v>
      </c>
      <c r="D8" s="6">
        <f>+ROUND((D7/5*1.1),0)</f>
        <v>61</v>
      </c>
    </row>
    <row r="9" spans="1:6">
      <c r="A9" s="7"/>
      <c r="B9" s="7"/>
      <c r="C9" s="7" t="s">
        <v>7</v>
      </c>
      <c r="D9" s="8">
        <f>ROUND((24*1.1),0)</f>
        <v>26</v>
      </c>
      <c r="E9" s="13"/>
      <c r="F9" s="13"/>
    </row>
    <row r="10" spans="1:6">
      <c r="A10">
        <v>3</v>
      </c>
      <c r="B10" t="s">
        <v>9</v>
      </c>
      <c r="C10" s="5" t="s">
        <v>10</v>
      </c>
      <c r="D10" s="6">
        <f>+ROUND(((5+3.5+0.5+3.5+3+4+34+1+18+6+8+12+1.5+1.5+38+5)*2*1.1),0)</f>
        <v>318</v>
      </c>
    </row>
    <row r="11" spans="1:6">
      <c r="C11" s="5" t="s">
        <v>11</v>
      </c>
      <c r="D11" s="6">
        <f>+ROUND((D10/5*1.1),0)</f>
        <v>70</v>
      </c>
    </row>
    <row r="12" spans="1:6">
      <c r="A12" s="7"/>
      <c r="B12" s="7"/>
      <c r="C12" s="7" t="s">
        <v>12</v>
      </c>
      <c r="D12" s="8">
        <f>20*2*1.2</f>
        <v>48</v>
      </c>
      <c r="E12" s="13"/>
      <c r="F12" s="13"/>
    </row>
    <row r="13" spans="1:6">
      <c r="D13" s="9"/>
    </row>
    <row r="14" spans="1:6">
      <c r="A14" s="3"/>
      <c r="B14" s="3" t="s">
        <v>13</v>
      </c>
      <c r="C14" s="3"/>
      <c r="D14" s="4"/>
      <c r="E14" s="11"/>
      <c r="F14" s="11"/>
    </row>
    <row r="15" spans="1:6">
      <c r="A15">
        <v>4</v>
      </c>
      <c r="B15" t="s">
        <v>14</v>
      </c>
      <c r="C15" s="5" t="s">
        <v>15</v>
      </c>
      <c r="D15" s="9">
        <f>ROUND(((38+1.5+3+1+36+5+15+2+38+15)*1.1),0)</f>
        <v>170</v>
      </c>
    </row>
    <row r="16" spans="1:6">
      <c r="C16" s="5" t="s">
        <v>16</v>
      </c>
      <c r="D16" s="6">
        <f>+ROUND((D15/5*1.1),0)</f>
        <v>37</v>
      </c>
    </row>
    <row r="17" spans="1:6">
      <c r="A17" s="7"/>
      <c r="B17" s="7"/>
      <c r="C17" s="7" t="s">
        <v>17</v>
      </c>
      <c r="D17" s="8">
        <f>20*1.1</f>
        <v>22</v>
      </c>
      <c r="E17" s="13"/>
      <c r="F17" s="13"/>
    </row>
    <row r="18" spans="1:6">
      <c r="A18">
        <v>5</v>
      </c>
      <c r="B18" t="s">
        <v>18</v>
      </c>
      <c r="C18" s="5" t="s">
        <v>19</v>
      </c>
      <c r="D18" s="9">
        <f>ROUND(((5.5+1+36+38+14+6.5+38+3+5+3)*1.1),0)</f>
        <v>165</v>
      </c>
    </row>
    <row r="19" spans="1:6">
      <c r="C19" s="5" t="s">
        <v>20</v>
      </c>
      <c r="D19" s="6">
        <f>+ROUND((D18/5*1.1),0)</f>
        <v>36</v>
      </c>
    </row>
    <row r="20" spans="1:6">
      <c r="A20" s="7"/>
      <c r="B20" s="7"/>
      <c r="C20" s="7" t="s">
        <v>21</v>
      </c>
      <c r="D20" s="8">
        <f>ROUND((18*1.1),0)</f>
        <v>20</v>
      </c>
      <c r="E20" s="13"/>
      <c r="F20" s="13"/>
    </row>
    <row r="21" spans="1:6">
      <c r="D21" s="9"/>
    </row>
    <row r="22" spans="1:6">
      <c r="A22" s="3"/>
      <c r="B22" s="3" t="s">
        <v>22</v>
      </c>
      <c r="C22" s="3"/>
      <c r="D22" s="4"/>
      <c r="E22" s="11"/>
      <c r="F22" s="11"/>
    </row>
    <row r="23" spans="1:6">
      <c r="A23">
        <v>6</v>
      </c>
      <c r="B23" t="s">
        <v>23</v>
      </c>
      <c r="C23" s="5" t="s">
        <v>15</v>
      </c>
      <c r="D23" s="9">
        <f>ROUND(((38+1.5+3+1+36+5+15+2+38+15+10)*1.1),0)</f>
        <v>181</v>
      </c>
    </row>
    <row r="24" spans="1:6">
      <c r="C24" s="5" t="s">
        <v>16</v>
      </c>
      <c r="D24" s="6">
        <f>+ROUND((D23/5*1.1),0)</f>
        <v>40</v>
      </c>
    </row>
    <row r="25" spans="1:6">
      <c r="A25" s="7"/>
      <c r="B25" s="7"/>
      <c r="C25" s="7" t="s">
        <v>17</v>
      </c>
      <c r="D25" s="8">
        <f>ROUND((27*1.1),0)</f>
        <v>30</v>
      </c>
      <c r="E25" s="13"/>
      <c r="F25" s="13"/>
    </row>
    <row r="26" spans="1:6">
      <c r="D26" s="9"/>
    </row>
    <row r="27" spans="1:6">
      <c r="A27" s="3"/>
      <c r="B27" s="3" t="s">
        <v>24</v>
      </c>
      <c r="C27" s="3"/>
      <c r="D27" s="4"/>
      <c r="E27" s="11"/>
      <c r="F27" s="11"/>
    </row>
    <row r="28" spans="1:6">
      <c r="A28">
        <v>7</v>
      </c>
      <c r="B28" t="s">
        <v>25</v>
      </c>
      <c r="C28" s="5" t="s">
        <v>15</v>
      </c>
      <c r="D28" s="9">
        <f>ROUND(((2+2+1.5+2+1.5+2.5+1+35+6+15+4+36+15)*2*1.1),0)</f>
        <v>272</v>
      </c>
    </row>
    <row r="29" spans="1:6">
      <c r="C29" s="5" t="s">
        <v>16</v>
      </c>
      <c r="D29" s="6">
        <f>+ROUND((D28/5*1.1),0)</f>
        <v>60</v>
      </c>
    </row>
    <row r="30" spans="1:6">
      <c r="A30" s="7"/>
      <c r="B30" s="7"/>
      <c r="C30" s="7" t="s">
        <v>17</v>
      </c>
      <c r="D30" s="8">
        <f>ROUND((24*1.1*2),0)</f>
        <v>53</v>
      </c>
      <c r="E30" s="13"/>
      <c r="F30" s="13"/>
    </row>
    <row r="31" spans="1:6">
      <c r="D31" s="9"/>
    </row>
    <row r="32" spans="1:6">
      <c r="A32" s="3"/>
      <c r="B32" s="3" t="s">
        <v>26</v>
      </c>
      <c r="C32" s="3"/>
      <c r="D32" s="4"/>
      <c r="E32" s="11"/>
      <c r="F32" s="11"/>
    </row>
    <row r="33" spans="1:6">
      <c r="A33">
        <v>8</v>
      </c>
      <c r="B33" t="s">
        <v>27</v>
      </c>
      <c r="C33" s="5" t="s">
        <v>5</v>
      </c>
      <c r="D33" s="9">
        <f>ROUND(((3+3+30+5+4+9+2+2)*2*1.1),0)</f>
        <v>128</v>
      </c>
    </row>
    <row r="34" spans="1:6">
      <c r="C34" s="5" t="s">
        <v>6</v>
      </c>
      <c r="D34" s="6">
        <f>+ROUND((D33/5*1.1),0)</f>
        <v>28</v>
      </c>
    </row>
    <row r="35" spans="1:6">
      <c r="A35" s="7"/>
      <c r="B35" s="7"/>
      <c r="C35" s="7" t="s">
        <v>7</v>
      </c>
      <c r="D35" s="8">
        <f>ROUND((10*1.1*2),0)</f>
        <v>22</v>
      </c>
      <c r="E35" s="13"/>
      <c r="F35" s="13"/>
    </row>
    <row r="36" spans="1:6">
      <c r="A36">
        <v>9</v>
      </c>
      <c r="B36" t="s">
        <v>28</v>
      </c>
      <c r="C36" s="5" t="s">
        <v>5</v>
      </c>
      <c r="D36" s="9">
        <f>ROUND(((2+3+3+6+5+6+50+3)*1.1),0)</f>
        <v>86</v>
      </c>
    </row>
    <row r="37" spans="1:6">
      <c r="C37" s="5" t="s">
        <v>6</v>
      </c>
      <c r="D37" s="6">
        <f>+ROUND((D36/5*1.1),0)</f>
        <v>19</v>
      </c>
    </row>
    <row r="38" spans="1:6">
      <c r="A38" s="7"/>
      <c r="B38" s="7"/>
      <c r="C38" s="7" t="s">
        <v>7</v>
      </c>
      <c r="D38" s="8">
        <f>ROUND((10*1.1*2),0)</f>
        <v>22</v>
      </c>
      <c r="E38" s="13"/>
      <c r="F38" s="13"/>
    </row>
    <row r="39" spans="1:6">
      <c r="A39">
        <v>10</v>
      </c>
      <c r="B39" t="s">
        <v>29</v>
      </c>
      <c r="C39" s="5" t="s">
        <v>15</v>
      </c>
      <c r="D39" s="9">
        <f>ROUND(((6+25+17+6+2+2)*1.1),0)</f>
        <v>64</v>
      </c>
    </row>
    <row r="40" spans="1:6">
      <c r="C40" s="5" t="s">
        <v>16</v>
      </c>
      <c r="D40" s="6">
        <f>+ROUND((D39/5*1.1),0)</f>
        <v>14</v>
      </c>
    </row>
    <row r="41" spans="1:6">
      <c r="A41" s="7"/>
      <c r="B41" s="7"/>
      <c r="C41" s="7" t="s">
        <v>17</v>
      </c>
      <c r="D41" s="8">
        <f>ROUND((8*1.1),0)</f>
        <v>9</v>
      </c>
      <c r="E41" s="13"/>
      <c r="F41" s="13"/>
    </row>
    <row r="42" spans="1:6">
      <c r="A42">
        <v>11</v>
      </c>
      <c r="B42" t="s">
        <v>30</v>
      </c>
      <c r="C42" s="5" t="s">
        <v>15</v>
      </c>
      <c r="D42" s="9">
        <f>ROUND(((6+2+35+6)*1.1),0)</f>
        <v>54</v>
      </c>
    </row>
    <row r="43" spans="1:6">
      <c r="C43" s="5" t="s">
        <v>16</v>
      </c>
      <c r="D43" s="6">
        <f>+ROUND((D42/5*1.1),0)</f>
        <v>12</v>
      </c>
    </row>
    <row r="44" spans="1:6">
      <c r="A44" s="7"/>
      <c r="B44" s="7"/>
      <c r="C44" s="7" t="s">
        <v>17</v>
      </c>
      <c r="D44" s="8">
        <f>ROUND((8*1.1),0)</f>
        <v>9</v>
      </c>
      <c r="E44" s="13"/>
      <c r="F44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medición tuberías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2017-02-14T15:52:40Z</dcterms:created>
  <dcterms:modified xsi:type="dcterms:W3CDTF">2017-02-14T15:54:21Z</dcterms:modified>
</cp:coreProperties>
</file>